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zi246810\Desktop\106學年度書法社資料\總務長資料\"/>
    </mc:Choice>
  </mc:AlternateContent>
  <bookViews>
    <workbookView xWindow="0" yWindow="0" windowWidth="23040" windowHeight="8994"/>
  </bookViews>
  <sheets>
    <sheet name="9月" sheetId="1" r:id="rId1"/>
    <sheet name="10月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  <c r="J40" i="1"/>
  <c r="C38" i="1"/>
  <c r="C40" i="1" s="1"/>
  <c r="J37" i="1"/>
  <c r="M30" i="1" l="1"/>
  <c r="M29" i="1"/>
  <c r="M28" i="1"/>
  <c r="M31" i="1"/>
  <c r="M32" i="1" s="1"/>
  <c r="M33" i="1" s="1"/>
  <c r="M34" i="1" s="1"/>
  <c r="M35" i="1" s="1"/>
  <c r="M26" i="1"/>
  <c r="M27" i="1"/>
  <c r="C37" i="1"/>
  <c r="M3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3" i="2" l="1"/>
  <c r="M4" i="2" s="1"/>
  <c r="M5" i="2" s="1"/>
</calcChain>
</file>

<file path=xl/sharedStrings.xml><?xml version="1.0" encoding="utf-8"?>
<sst xmlns="http://schemas.openxmlformats.org/spreadsheetml/2006/main" count="167" uniqueCount="115">
  <si>
    <t>項目</t>
    <phoneticPr fontId="1" type="noConversion"/>
  </si>
  <si>
    <t>收入</t>
    <phoneticPr fontId="1" type="noConversion"/>
  </si>
  <si>
    <t>支出</t>
    <phoneticPr fontId="1" type="noConversion"/>
  </si>
  <si>
    <t>結餘</t>
    <phoneticPr fontId="1" type="noConversion"/>
  </si>
  <si>
    <t>106學年度第一學期社費收入350元*16人</t>
    <phoneticPr fontId="1" type="noConversion"/>
  </si>
  <si>
    <t>刻社團印章2個</t>
    <phoneticPr fontId="1" type="noConversion"/>
  </si>
  <si>
    <t>尚未核銷</t>
    <phoneticPr fontId="1" type="noConversion"/>
  </si>
  <si>
    <t>白紙杯270c.c4條</t>
    <phoneticPr fontId="1" type="noConversion"/>
  </si>
  <si>
    <t>雄獅奇異筆2支</t>
    <phoneticPr fontId="1" type="noConversion"/>
  </si>
  <si>
    <t>子儀</t>
    <phoneticPr fontId="1" type="noConversion"/>
  </si>
  <si>
    <t>子儀</t>
    <phoneticPr fontId="1" type="noConversion"/>
  </si>
  <si>
    <t>子儀</t>
    <phoneticPr fontId="1" type="noConversion"/>
  </si>
  <si>
    <t>備註1</t>
    <phoneticPr fontId="1" type="noConversion"/>
  </si>
  <si>
    <t>備註2(代墊者)</t>
    <phoneticPr fontId="1" type="noConversion"/>
  </si>
  <si>
    <t>不可核銷</t>
    <phoneticPr fontId="1" type="noConversion"/>
  </si>
  <si>
    <t>不可核銷</t>
    <phoneticPr fontId="1" type="noConversion"/>
  </si>
  <si>
    <t>麥克筆36元*1支 + 美術紙24元 + 美術紙8元*2張</t>
    <phoneticPr fontId="1" type="noConversion"/>
  </si>
  <si>
    <t>For</t>
    <phoneticPr fontId="1" type="noConversion"/>
  </si>
  <si>
    <t>社團財產</t>
    <phoneticPr fontId="1" type="noConversion"/>
  </si>
  <si>
    <t>社團嘉年華</t>
    <phoneticPr fontId="1" type="noConversion"/>
  </si>
  <si>
    <t>紅茶17L</t>
    <phoneticPr fontId="1" type="noConversion"/>
  </si>
  <si>
    <t>社團財產</t>
    <phoneticPr fontId="1" type="noConversion"/>
  </si>
  <si>
    <t>子儀</t>
    <phoneticPr fontId="1" type="noConversion"/>
  </si>
  <si>
    <t>Costco新鮮草莓千層蛋糕</t>
    <phoneticPr fontId="1" type="noConversion"/>
  </si>
  <si>
    <t>期初社大</t>
    <phoneticPr fontId="1" type="noConversion"/>
  </si>
  <si>
    <t>尚未核銷</t>
    <phoneticPr fontId="1" type="noConversion"/>
  </si>
  <si>
    <t>子儀</t>
    <phoneticPr fontId="1" type="noConversion"/>
  </si>
  <si>
    <t>子儀</t>
    <phoneticPr fontId="1" type="noConversion"/>
  </si>
  <si>
    <t>教師節餐會</t>
    <phoneticPr fontId="1" type="noConversion"/>
  </si>
  <si>
    <t>活動日期</t>
    <phoneticPr fontId="1" type="noConversion"/>
  </si>
  <si>
    <t>發票開立日期</t>
    <phoneticPr fontId="1" type="noConversion"/>
  </si>
  <si>
    <t>尚未核銷</t>
    <phoneticPr fontId="1" type="noConversion"/>
  </si>
  <si>
    <t>N/A</t>
    <phoneticPr fontId="1" type="noConversion"/>
  </si>
  <si>
    <t>N/A</t>
    <phoneticPr fontId="1" type="noConversion"/>
  </si>
  <si>
    <t>昀暄</t>
    <phoneticPr fontId="1" type="noConversion"/>
  </si>
  <si>
    <t>社課</t>
    <phoneticPr fontId="1" type="noConversion"/>
  </si>
  <si>
    <t>不可核銷</t>
    <phoneticPr fontId="1" type="noConversion"/>
  </si>
  <si>
    <t>吳昆明老師交通費--高鐵(新竹→桃園)</t>
    <phoneticPr fontId="1" type="noConversion"/>
  </si>
  <si>
    <t>吳昆明老師交通費--桃園機捷</t>
    <phoneticPr fontId="1" type="noConversion"/>
  </si>
  <si>
    <t>106學年度第一學期社費收入350元*5人</t>
    <phoneticPr fontId="1" type="noConversion"/>
  </si>
  <si>
    <t>雙面膠24元*2捲</t>
    <phoneticPr fontId="1" type="noConversion"/>
  </si>
  <si>
    <t>無印良品 再生紙筆記本</t>
    <phoneticPr fontId="1" type="noConversion"/>
  </si>
  <si>
    <t>昀暄</t>
    <phoneticPr fontId="1" type="noConversion"/>
  </si>
  <si>
    <t>106學年度第一學期社費收入400元*1人</t>
    <phoneticPr fontId="1" type="noConversion"/>
  </si>
  <si>
    <t>大毛筆</t>
    <phoneticPr fontId="1" type="noConversion"/>
  </si>
  <si>
    <t>發票號碼</t>
    <phoneticPr fontId="1" type="noConversion"/>
  </si>
  <si>
    <t>QK64984668</t>
    <phoneticPr fontId="1" type="noConversion"/>
  </si>
  <si>
    <t>信成</t>
    <phoneticPr fontId="1" type="noConversion"/>
  </si>
  <si>
    <t>QK65655816</t>
    <phoneticPr fontId="1" type="noConversion"/>
  </si>
  <si>
    <t>QH65655814</t>
    <phoneticPr fontId="1" type="noConversion"/>
  </si>
  <si>
    <t>黑色書面紙10元*16張</t>
    <phoneticPr fontId="1" type="noConversion"/>
  </si>
  <si>
    <t>QB05071455</t>
    <phoneticPr fontId="1" type="noConversion"/>
  </si>
  <si>
    <t>QB01636362</t>
    <phoneticPr fontId="1" type="noConversion"/>
  </si>
  <si>
    <t>春聯紙全開20元*25張</t>
    <phoneticPr fontId="1" type="noConversion"/>
  </si>
  <si>
    <t>QB01636361</t>
    <phoneticPr fontId="1" type="noConversion"/>
  </si>
  <si>
    <t>吳竹墨汁400c.c.550元 + 吳竹墨汁360c.c.310元 + 稅43元</t>
    <phoneticPr fontId="1" type="noConversion"/>
  </si>
  <si>
    <t>灑金宣紙全開1800元*1刀 + 稅90元</t>
    <phoneticPr fontId="1" type="noConversion"/>
  </si>
  <si>
    <t>宣紙對開150元*4刀 + 稅55元</t>
    <phoneticPr fontId="1" type="noConversion"/>
  </si>
  <si>
    <t>XB84760471</t>
    <phoneticPr fontId="1" type="noConversion"/>
  </si>
  <si>
    <t>XB84771242</t>
    <phoneticPr fontId="1" type="noConversion"/>
  </si>
  <si>
    <t>PS67041749</t>
    <phoneticPr fontId="1" type="noConversion"/>
  </si>
  <si>
    <t xml:space="preserve">96K二聯複寫簿11元*4本+ 文件夾4本232元                                </t>
    <phoneticPr fontId="1" type="noConversion"/>
  </si>
  <si>
    <t>QB01636360</t>
    <phoneticPr fontId="1" type="noConversion"/>
  </si>
  <si>
    <t>全開墊布130元*2個 + 四開墊布35元*10個 + 12格毛邊紙25元*10包 + 稅43元</t>
    <phoneticPr fontId="1" type="noConversion"/>
  </si>
  <si>
    <t>QK64987949</t>
    <phoneticPr fontId="1" type="noConversion"/>
  </si>
  <si>
    <t>大陸筆</t>
    <phoneticPr fontId="1" type="noConversion"/>
  </si>
  <si>
    <t>QH71886764</t>
    <phoneticPr fontId="1" type="noConversion"/>
  </si>
  <si>
    <t>雙吸盤夾子30元*2個 + 超大透明膠帶35元 (折扣19元)</t>
    <phoneticPr fontId="1" type="noConversion"/>
  </si>
  <si>
    <t>QH65655815</t>
    <phoneticPr fontId="1" type="noConversion"/>
  </si>
  <si>
    <t>膠水</t>
    <phoneticPr fontId="1" type="noConversion"/>
  </si>
  <si>
    <t>文鎮3個</t>
    <phoneticPr fontId="1" type="noConversion"/>
  </si>
  <si>
    <t>列印費</t>
    <phoneticPr fontId="1" type="noConversion"/>
  </si>
  <si>
    <t>QC04405824</t>
    <phoneticPr fontId="1" type="noConversion"/>
  </si>
  <si>
    <t>雙面膠</t>
    <phoneticPr fontId="1" type="noConversion"/>
  </si>
  <si>
    <t>QC04406214</t>
    <phoneticPr fontId="1" type="noConversion"/>
  </si>
  <si>
    <t>列印費</t>
    <phoneticPr fontId="1" type="noConversion"/>
  </si>
  <si>
    <t>印台</t>
    <phoneticPr fontId="1" type="noConversion"/>
  </si>
  <si>
    <t>QC04406213</t>
    <phoneticPr fontId="1" type="noConversion"/>
  </si>
  <si>
    <t>廚房紙巾</t>
    <phoneticPr fontId="1" type="noConversion"/>
  </si>
  <si>
    <t>WL06792609</t>
    <phoneticPr fontId="1" type="noConversion"/>
  </si>
  <si>
    <t>QH71886777</t>
    <phoneticPr fontId="1" type="noConversion"/>
  </si>
  <si>
    <t>QH71887285</t>
    <phoneticPr fontId="1" type="noConversion"/>
  </si>
  <si>
    <t>WK71754834</t>
    <phoneticPr fontId="1" type="noConversion"/>
  </si>
  <si>
    <t>地書筆238元*4支 + 稅48元</t>
    <phoneticPr fontId="1" type="noConversion"/>
  </si>
  <si>
    <t>PM02535318</t>
    <phoneticPr fontId="1" type="noConversion"/>
  </si>
  <si>
    <t>QH65664498</t>
    <phoneticPr fontId="1" type="noConversion"/>
  </si>
  <si>
    <t>信成</t>
    <phoneticPr fontId="1" type="noConversion"/>
  </si>
  <si>
    <t>子儀</t>
    <phoneticPr fontId="1" type="noConversion"/>
  </si>
  <si>
    <t>子儀</t>
    <phoneticPr fontId="1" type="noConversion"/>
  </si>
  <si>
    <t>子儀</t>
    <phoneticPr fontId="1" type="noConversion"/>
  </si>
  <si>
    <t>子儀</t>
    <phoneticPr fontId="1" type="noConversion"/>
  </si>
  <si>
    <t>吳昆明</t>
    <phoneticPr fontId="1" type="noConversion"/>
  </si>
  <si>
    <t>可樂6大瓶</t>
    <phoneticPr fontId="1" type="noConversion"/>
  </si>
  <si>
    <t>Costco披薩300元*7份</t>
    <phoneticPr fontId="1" type="noConversion"/>
  </si>
  <si>
    <t>發票整理</t>
    <phoneticPr fontId="1" type="noConversion"/>
  </si>
  <si>
    <r>
      <t>Q</t>
    </r>
    <r>
      <rPr>
        <sz val="12"/>
        <color theme="1"/>
        <rFont val="新細明體"/>
        <family val="1"/>
        <charset val="136"/>
        <scheme val="minor"/>
      </rPr>
      <t>C04406844</t>
    </r>
    <phoneticPr fontId="1" type="noConversion"/>
  </si>
  <si>
    <t>影印發票</t>
    <phoneticPr fontId="1" type="noConversion"/>
  </si>
  <si>
    <t>遺失</t>
    <phoneticPr fontId="1" type="noConversion"/>
  </si>
  <si>
    <t>遺失</t>
    <phoneticPr fontId="1" type="noConversion"/>
  </si>
  <si>
    <t>收據</t>
    <phoneticPr fontId="1" type="noConversion"/>
  </si>
  <si>
    <t>上月結餘</t>
    <phoneticPr fontId="1" type="noConversion"/>
  </si>
  <si>
    <t>兩張發票已共核銷600元(但尚未收到款項)，剩餘金額(26元)將由社團支付</t>
    <phoneticPr fontId="1" type="noConversion"/>
  </si>
  <si>
    <t>已核銷(但尚未收到款項)</t>
    <phoneticPr fontId="1" type="noConversion"/>
  </si>
  <si>
    <t>已核銷(但尚未收到款項)</t>
    <phoneticPr fontId="1" type="noConversion"/>
  </si>
  <si>
    <t>已核銷(但尚未收到款項)</t>
    <phoneticPr fontId="1" type="noConversion"/>
  </si>
  <si>
    <t>已核銷(但尚未收到款項)</t>
    <phoneticPr fontId="1" type="noConversion"/>
  </si>
  <si>
    <t>已核銷(但尚未收到款項)</t>
    <phoneticPr fontId="1" type="noConversion"/>
  </si>
  <si>
    <t>已核銷(但尚未收到款項)</t>
    <phoneticPr fontId="1" type="noConversion"/>
  </si>
  <si>
    <t>收據</t>
    <phoneticPr fontId="1" type="noConversion"/>
  </si>
  <si>
    <t>106年9月份</t>
    <phoneticPr fontId="1" type="noConversion"/>
  </si>
  <si>
    <t>月收入</t>
    <phoneticPr fontId="1" type="noConversion"/>
  </si>
  <si>
    <t>月結餘</t>
    <phoneticPr fontId="1" type="noConversion"/>
  </si>
  <si>
    <t>月支出</t>
    <phoneticPr fontId="1" type="noConversion"/>
  </si>
  <si>
    <t>月核銷金額</t>
    <phoneticPr fontId="1" type="noConversion"/>
  </si>
  <si>
    <t>第一次社課吳昆明老師教授費(2hr)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</si>
</sst>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9" tint="-0.249977111117893"/>
      <name val="新細明體"/>
      <family val="2"/>
      <charset val="136"/>
      <scheme val="minor"/>
    </font>
    <font>
      <sz val="12"/>
      <color theme="9" tint="-0.249977111117893"/>
      <name val="新細明體"/>
      <family val="1"/>
      <charset val="136"/>
      <scheme val="minor"/>
    </font>
    <font>
      <sz val="12"/>
      <color theme="8" tint="-0.249977111117893"/>
      <name val="新細明體"/>
      <family val="2"/>
      <charset val="136"/>
      <scheme val="minor"/>
    </font>
    <font>
      <b/>
      <sz val="12"/>
      <color theme="8" tint="-0.249977111117893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rgb="FFF6472A"/>
      <name val="新細明體"/>
      <family val="1"/>
      <charset val="136"/>
      <scheme val="minor"/>
    </font>
    <font>
      <b/>
      <sz val="12"/>
      <color rgb="FF33AF11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B7E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3399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0" fillId="8" borderId="0" xfId="0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9" borderId="3" xfId="0" applyNumberFormat="1" applyFill="1" applyBorder="1">
      <alignment vertical="center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>
      <alignment vertical="center"/>
    </xf>
    <xf numFmtId="0" fontId="0" fillId="0" borderId="8" xfId="0" applyBorder="1">
      <alignment vertical="center"/>
    </xf>
    <xf numFmtId="14" fontId="0" fillId="0" borderId="9" xfId="0" applyNumberFormat="1" applyBorder="1">
      <alignment vertical="center"/>
    </xf>
    <xf numFmtId="14" fontId="0" fillId="0" borderId="7" xfId="0" applyNumberFormat="1" applyBorder="1" applyAlignment="1">
      <alignment horizontal="center" vertical="center"/>
    </xf>
    <xf numFmtId="14" fontId="0" fillId="9" borderId="3" xfId="0" applyNumberForma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10" borderId="0" xfId="0" applyFill="1">
      <alignment vertical="center"/>
    </xf>
    <xf numFmtId="0" fontId="8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right" vertical="center"/>
    </xf>
    <xf numFmtId="0" fontId="16" fillId="11" borderId="0" xfId="0" applyFont="1" applyFill="1">
      <alignment vertical="center"/>
    </xf>
    <xf numFmtId="0" fontId="16" fillId="11" borderId="11" xfId="0" applyFont="1" applyFill="1" applyBorder="1">
      <alignment vertical="center"/>
    </xf>
    <xf numFmtId="0" fontId="0" fillId="0" borderId="12" xfId="0" applyBorder="1">
      <alignment vertical="center"/>
    </xf>
    <xf numFmtId="0" fontId="13" fillId="11" borderId="13" xfId="0" applyFont="1" applyFill="1" applyBorder="1">
      <alignment vertical="center"/>
    </xf>
    <xf numFmtId="0" fontId="16" fillId="11" borderId="14" xfId="0" applyFont="1" applyFill="1" applyBorder="1">
      <alignment vertical="center"/>
    </xf>
    <xf numFmtId="0" fontId="0" fillId="0" borderId="11" xfId="0" applyBorder="1">
      <alignment vertical="center"/>
    </xf>
    <xf numFmtId="0" fontId="16" fillId="11" borderId="12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5" xfId="0" applyNumberFormat="1" applyBorder="1">
      <alignment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 indent="6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399FF"/>
      <color rgb="FF00CC66"/>
      <color rgb="FF00CC00"/>
      <color rgb="FF33CC33"/>
      <color rgb="FF33AF11"/>
      <color rgb="FF99FF33"/>
      <color rgb="FF66FF33"/>
      <color rgb="FFF6472A"/>
      <color rgb="FFF7B7E2"/>
      <color rgb="FFF49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13" workbookViewId="0">
      <selection activeCell="E26" sqref="E26:I26"/>
    </sheetView>
  </sheetViews>
  <sheetFormatPr defaultRowHeight="16.5" x14ac:dyDescent="0.6"/>
  <cols>
    <col min="1" max="1" width="11.62890625" bestFit="1" customWidth="1"/>
    <col min="2" max="2" width="11.62890625" customWidth="1"/>
    <col min="3" max="3" width="15" bestFit="1" customWidth="1"/>
    <col min="4" max="4" width="15" customWidth="1"/>
    <col min="9" max="9" width="31.1015625" customWidth="1"/>
    <col min="13" max="13" width="9" customWidth="1"/>
    <col min="14" max="14" width="65.1015625" customWidth="1"/>
    <col min="15" max="15" width="23.89453125" style="25" bestFit="1" customWidth="1"/>
  </cols>
  <sheetData>
    <row r="1" spans="1:15" x14ac:dyDescent="0.6">
      <c r="A1" s="4" t="s">
        <v>17</v>
      </c>
      <c r="B1" s="4" t="s">
        <v>29</v>
      </c>
      <c r="C1" s="5" t="s">
        <v>30</v>
      </c>
      <c r="D1" s="22" t="s">
        <v>45</v>
      </c>
      <c r="E1" s="71" t="s">
        <v>0</v>
      </c>
      <c r="F1" s="71"/>
      <c r="G1" s="71"/>
      <c r="H1" s="71"/>
      <c r="I1" s="71"/>
      <c r="K1" s="8" t="s">
        <v>1</v>
      </c>
      <c r="L1" s="10" t="s">
        <v>2</v>
      </c>
      <c r="M1" s="11" t="s">
        <v>3</v>
      </c>
      <c r="N1" s="7" t="s">
        <v>12</v>
      </c>
      <c r="O1" s="25" t="s">
        <v>13</v>
      </c>
    </row>
    <row r="2" spans="1:15" x14ac:dyDescent="0.6">
      <c r="A2" s="75" t="s">
        <v>18</v>
      </c>
      <c r="B2" s="17"/>
      <c r="C2" s="1">
        <v>42941</v>
      </c>
      <c r="D2" s="23" t="s">
        <v>60</v>
      </c>
      <c r="E2" s="77" t="s">
        <v>61</v>
      </c>
      <c r="F2" s="77"/>
      <c r="G2" s="77"/>
      <c r="H2" s="77"/>
      <c r="I2" s="77"/>
      <c r="K2" s="2"/>
      <c r="L2" s="2">
        <v>276</v>
      </c>
      <c r="M2" s="2">
        <v>-276</v>
      </c>
      <c r="N2" s="12" t="s">
        <v>6</v>
      </c>
      <c r="O2" s="25" t="s">
        <v>9</v>
      </c>
    </row>
    <row r="3" spans="1:15" ht="16.5" customHeight="1" x14ac:dyDescent="0.6">
      <c r="A3" s="75"/>
      <c r="B3" s="17"/>
      <c r="C3" s="34">
        <v>42954</v>
      </c>
      <c r="D3" s="35" t="s">
        <v>84</v>
      </c>
      <c r="E3" s="78" t="s">
        <v>83</v>
      </c>
      <c r="F3" s="78"/>
      <c r="G3" s="78"/>
      <c r="H3" s="78"/>
      <c r="I3" s="78"/>
      <c r="K3" s="2"/>
      <c r="L3" s="2">
        <v>1000</v>
      </c>
      <c r="M3" s="2">
        <f>M2-L3</f>
        <v>-1276</v>
      </c>
      <c r="N3" s="13" t="s">
        <v>14</v>
      </c>
      <c r="O3" s="25" t="s">
        <v>10</v>
      </c>
    </row>
    <row r="4" spans="1:15" ht="16.5" customHeight="1" x14ac:dyDescent="0.6">
      <c r="A4" s="76" t="s">
        <v>19</v>
      </c>
      <c r="B4" s="84">
        <v>42990</v>
      </c>
      <c r="C4" s="38">
        <v>42982</v>
      </c>
      <c r="D4" s="39" t="s">
        <v>85</v>
      </c>
      <c r="E4" s="72" t="s">
        <v>16</v>
      </c>
      <c r="F4" s="73"/>
      <c r="G4" s="73"/>
      <c r="H4" s="73"/>
      <c r="I4" s="74"/>
      <c r="K4" s="2"/>
      <c r="L4" s="3">
        <v>76</v>
      </c>
      <c r="M4" s="2"/>
      <c r="N4" s="7"/>
      <c r="O4" s="25" t="s">
        <v>22</v>
      </c>
    </row>
    <row r="5" spans="1:15" ht="16.5" customHeight="1" x14ac:dyDescent="0.6">
      <c r="A5" s="76"/>
      <c r="B5" s="76"/>
      <c r="C5" s="33">
        <v>42983</v>
      </c>
      <c r="D5" s="40" t="s">
        <v>97</v>
      </c>
      <c r="E5" s="81" t="s">
        <v>8</v>
      </c>
      <c r="F5" s="82"/>
      <c r="G5" s="82"/>
      <c r="H5" s="82"/>
      <c r="I5" s="83"/>
      <c r="K5" s="2"/>
      <c r="L5" s="2">
        <v>27</v>
      </c>
      <c r="M5" s="2">
        <f>M3-L5</f>
        <v>-1303</v>
      </c>
      <c r="N5" s="26" t="s">
        <v>102</v>
      </c>
      <c r="O5" s="25" t="s">
        <v>11</v>
      </c>
    </row>
    <row r="6" spans="1:15" ht="16.5" customHeight="1" x14ac:dyDescent="0.6">
      <c r="A6" s="76"/>
      <c r="B6" s="76"/>
      <c r="C6" s="33">
        <v>42989</v>
      </c>
      <c r="D6" s="41" t="s">
        <v>98</v>
      </c>
      <c r="E6" s="79" t="s">
        <v>7</v>
      </c>
      <c r="F6" s="79"/>
      <c r="G6" s="79"/>
      <c r="H6" s="79"/>
      <c r="I6" s="80"/>
      <c r="J6" s="37"/>
      <c r="K6" s="2"/>
      <c r="L6" s="2">
        <v>148</v>
      </c>
      <c r="M6" s="2">
        <f>M5-L6</f>
        <v>-1451</v>
      </c>
      <c r="N6" s="27" t="s">
        <v>103</v>
      </c>
      <c r="O6" s="25" t="s">
        <v>9</v>
      </c>
    </row>
    <row r="7" spans="1:15" ht="16.5" customHeight="1" x14ac:dyDescent="0.6">
      <c r="A7" s="76"/>
      <c r="B7" s="76"/>
      <c r="C7" s="36">
        <v>42991</v>
      </c>
      <c r="D7" s="42" t="s">
        <v>99</v>
      </c>
      <c r="E7" s="72" t="s">
        <v>20</v>
      </c>
      <c r="F7" s="73"/>
      <c r="G7" s="73"/>
      <c r="H7" s="73"/>
      <c r="I7" s="74"/>
      <c r="K7" s="2"/>
      <c r="L7" s="3">
        <v>550</v>
      </c>
      <c r="M7" s="2">
        <f>M6-26</f>
        <v>-1477</v>
      </c>
      <c r="N7" s="14" t="s">
        <v>101</v>
      </c>
      <c r="O7" s="25" t="s">
        <v>27</v>
      </c>
    </row>
    <row r="8" spans="1:15" ht="16.5" customHeight="1" x14ac:dyDescent="0.6">
      <c r="A8" s="6" t="s">
        <v>24</v>
      </c>
      <c r="B8" s="9">
        <v>42996</v>
      </c>
      <c r="C8" s="1">
        <v>42996</v>
      </c>
      <c r="D8" s="63" t="s">
        <v>58</v>
      </c>
      <c r="E8" s="70" t="s">
        <v>23</v>
      </c>
      <c r="F8" s="70"/>
      <c r="G8" s="70"/>
      <c r="H8" s="70"/>
      <c r="I8" s="70"/>
      <c r="K8" s="2"/>
      <c r="L8" s="2">
        <v>299</v>
      </c>
      <c r="M8" s="2">
        <f>M7-L8</f>
        <v>-1776</v>
      </c>
      <c r="N8" s="13"/>
      <c r="O8" s="25" t="s">
        <v>9</v>
      </c>
    </row>
    <row r="9" spans="1:15" ht="16.5" customHeight="1" x14ac:dyDescent="0.6">
      <c r="A9" s="6"/>
      <c r="B9" s="9"/>
      <c r="C9" s="64">
        <v>42996</v>
      </c>
      <c r="D9" s="40" t="s">
        <v>98</v>
      </c>
      <c r="E9" s="68" t="s">
        <v>93</v>
      </c>
      <c r="F9" s="69"/>
      <c r="G9" s="69"/>
      <c r="H9" s="69"/>
      <c r="I9" s="69"/>
      <c r="K9" s="2"/>
      <c r="L9" s="2">
        <v>2100</v>
      </c>
      <c r="M9" s="2">
        <f>M8-L9</f>
        <v>-3876</v>
      </c>
      <c r="N9" s="13"/>
      <c r="O9" s="29"/>
    </row>
    <row r="10" spans="1:15" ht="16.5" customHeight="1" x14ac:dyDescent="0.6">
      <c r="A10" s="6"/>
      <c r="B10" s="9"/>
      <c r="C10" s="1">
        <v>42996</v>
      </c>
      <c r="D10" s="41" t="s">
        <v>98</v>
      </c>
      <c r="E10" s="70" t="s">
        <v>92</v>
      </c>
      <c r="F10" s="70"/>
      <c r="G10" s="70"/>
      <c r="H10" s="70"/>
      <c r="I10" s="70"/>
      <c r="K10" s="2"/>
      <c r="L10" s="2">
        <v>315</v>
      </c>
      <c r="M10" s="2">
        <f>M9-L10</f>
        <v>-4191</v>
      </c>
      <c r="N10" s="13"/>
      <c r="O10" s="29"/>
    </row>
    <row r="11" spans="1:15" x14ac:dyDescent="0.6">
      <c r="A11" s="60" t="s">
        <v>21</v>
      </c>
      <c r="B11" s="17"/>
      <c r="C11" s="1">
        <v>42996</v>
      </c>
      <c r="D11" s="1"/>
      <c r="E11" s="70" t="s">
        <v>4</v>
      </c>
      <c r="F11" s="70"/>
      <c r="G11" s="70"/>
      <c r="H11" s="70"/>
      <c r="I11" s="70"/>
      <c r="K11" s="2">
        <v>5600</v>
      </c>
      <c r="L11" s="2"/>
      <c r="M11" s="2">
        <f>M10+K11</f>
        <v>1409</v>
      </c>
      <c r="N11" s="7" t="s">
        <v>32</v>
      </c>
    </row>
    <row r="12" spans="1:15" x14ac:dyDescent="0.6">
      <c r="A12" s="62" t="s">
        <v>28</v>
      </c>
      <c r="B12" s="61">
        <v>43006</v>
      </c>
      <c r="C12" s="1">
        <v>42994</v>
      </c>
      <c r="D12" s="23" t="s">
        <v>51</v>
      </c>
      <c r="E12" s="70" t="s">
        <v>56</v>
      </c>
      <c r="F12" s="70"/>
      <c r="G12" s="70"/>
      <c r="H12" s="70"/>
      <c r="I12" s="70"/>
      <c r="K12" s="2"/>
      <c r="L12" s="2">
        <v>1890</v>
      </c>
      <c r="M12" s="2">
        <f t="shared" ref="M12:M22" si="0">M11-L12</f>
        <v>-481</v>
      </c>
      <c r="N12" s="27" t="s">
        <v>104</v>
      </c>
      <c r="O12" s="25" t="s">
        <v>9</v>
      </c>
    </row>
    <row r="13" spans="1:15" x14ac:dyDescent="0.6">
      <c r="A13" s="6" t="s">
        <v>24</v>
      </c>
      <c r="B13" s="9">
        <v>42996</v>
      </c>
      <c r="C13" s="1">
        <v>42998</v>
      </c>
      <c r="D13" s="23" t="s">
        <v>59</v>
      </c>
      <c r="E13" s="70" t="s">
        <v>23</v>
      </c>
      <c r="F13" s="70"/>
      <c r="G13" s="70"/>
      <c r="H13" s="70"/>
      <c r="I13" s="70"/>
      <c r="K13" s="2"/>
      <c r="L13" s="2">
        <v>299</v>
      </c>
      <c r="M13" s="2">
        <f t="shared" si="0"/>
        <v>-780</v>
      </c>
      <c r="N13" s="12" t="s">
        <v>25</v>
      </c>
      <c r="O13" s="25" t="s">
        <v>26</v>
      </c>
    </row>
    <row r="14" spans="1:15" x14ac:dyDescent="0.6">
      <c r="A14" s="66" t="s">
        <v>28</v>
      </c>
      <c r="B14" s="67">
        <v>43006</v>
      </c>
      <c r="C14" s="1">
        <v>42998</v>
      </c>
      <c r="D14" s="23" t="s">
        <v>46</v>
      </c>
      <c r="E14" s="70" t="s">
        <v>44</v>
      </c>
      <c r="F14" s="70"/>
      <c r="G14" s="70"/>
      <c r="H14" s="70"/>
      <c r="I14" s="70"/>
      <c r="K14" s="2"/>
      <c r="L14" s="2">
        <v>5000</v>
      </c>
      <c r="M14" s="2">
        <f t="shared" si="0"/>
        <v>-5780</v>
      </c>
      <c r="N14" s="27" t="s">
        <v>105</v>
      </c>
      <c r="O14" s="25" t="s">
        <v>47</v>
      </c>
    </row>
    <row r="15" spans="1:15" x14ac:dyDescent="0.6">
      <c r="A15" s="66"/>
      <c r="B15" s="67"/>
      <c r="C15" s="1">
        <v>42999</v>
      </c>
      <c r="D15" s="23" t="s">
        <v>54</v>
      </c>
      <c r="E15" s="70" t="s">
        <v>55</v>
      </c>
      <c r="F15" s="70"/>
      <c r="G15" s="70"/>
      <c r="H15" s="70"/>
      <c r="I15" s="70"/>
      <c r="K15" s="2"/>
      <c r="L15" s="2">
        <v>903</v>
      </c>
      <c r="M15" s="2">
        <f t="shared" si="0"/>
        <v>-6683</v>
      </c>
      <c r="N15" s="27" t="s">
        <v>106</v>
      </c>
      <c r="O15" s="25" t="s">
        <v>9</v>
      </c>
    </row>
    <row r="16" spans="1:15" x14ac:dyDescent="0.6">
      <c r="A16" s="66"/>
      <c r="B16" s="67"/>
      <c r="C16" s="1">
        <v>42999</v>
      </c>
      <c r="D16" s="23" t="s">
        <v>52</v>
      </c>
      <c r="E16" s="70" t="s">
        <v>53</v>
      </c>
      <c r="F16" s="70"/>
      <c r="G16" s="70"/>
      <c r="H16" s="70"/>
      <c r="I16" s="70"/>
      <c r="K16" s="2"/>
      <c r="L16" s="2">
        <v>500</v>
      </c>
      <c r="M16" s="2">
        <f t="shared" si="0"/>
        <v>-7183</v>
      </c>
      <c r="N16" s="27" t="s">
        <v>102</v>
      </c>
      <c r="O16" s="25" t="s">
        <v>9</v>
      </c>
    </row>
    <row r="17" spans="1:15" x14ac:dyDescent="0.6">
      <c r="A17" s="66"/>
      <c r="B17" s="67"/>
      <c r="C17" s="1">
        <v>42999</v>
      </c>
      <c r="D17" s="23" t="s">
        <v>62</v>
      </c>
      <c r="E17" s="70" t="s">
        <v>63</v>
      </c>
      <c r="F17" s="70"/>
      <c r="G17" s="70"/>
      <c r="H17" s="70"/>
      <c r="I17" s="70"/>
      <c r="K17" s="2"/>
      <c r="L17" s="2">
        <v>903</v>
      </c>
      <c r="M17" s="2">
        <f t="shared" si="0"/>
        <v>-8086</v>
      </c>
      <c r="N17" s="27" t="s">
        <v>105</v>
      </c>
      <c r="O17" s="25" t="s">
        <v>9</v>
      </c>
    </row>
    <row r="18" spans="1:15" x14ac:dyDescent="0.6">
      <c r="A18" s="66"/>
      <c r="B18" s="67"/>
      <c r="C18" s="1">
        <v>42999</v>
      </c>
      <c r="D18" s="23" t="s">
        <v>52</v>
      </c>
      <c r="E18" s="70" t="s">
        <v>57</v>
      </c>
      <c r="F18" s="70"/>
      <c r="G18" s="70"/>
      <c r="H18" s="70"/>
      <c r="I18" s="70"/>
      <c r="K18" s="2"/>
      <c r="L18" s="2">
        <v>655</v>
      </c>
      <c r="M18" s="2">
        <f t="shared" si="0"/>
        <v>-8741</v>
      </c>
      <c r="N18" s="27" t="s">
        <v>104</v>
      </c>
      <c r="O18" s="25" t="s">
        <v>9</v>
      </c>
    </row>
    <row r="19" spans="1:15" x14ac:dyDescent="0.6">
      <c r="A19" s="65"/>
      <c r="B19" s="17"/>
      <c r="C19" s="1">
        <v>42998</v>
      </c>
      <c r="D19" s="42" t="s">
        <v>99</v>
      </c>
      <c r="E19" s="70" t="s">
        <v>5</v>
      </c>
      <c r="F19" s="70"/>
      <c r="G19" s="70"/>
      <c r="H19" s="70"/>
      <c r="I19" s="70"/>
      <c r="L19">
        <v>400</v>
      </c>
      <c r="M19" s="2">
        <f t="shared" si="0"/>
        <v>-9141</v>
      </c>
      <c r="N19" s="15" t="s">
        <v>15</v>
      </c>
    </row>
    <row r="20" spans="1:15" x14ac:dyDescent="0.6">
      <c r="A20" s="65"/>
      <c r="C20" s="24">
        <v>42999</v>
      </c>
      <c r="D20" s="42" t="s">
        <v>99</v>
      </c>
      <c r="E20" s="70" t="s">
        <v>76</v>
      </c>
      <c r="F20" s="70"/>
      <c r="G20" s="70"/>
      <c r="H20" s="70"/>
      <c r="I20" s="70"/>
      <c r="L20" s="2">
        <v>120</v>
      </c>
      <c r="M20" s="2">
        <f t="shared" si="0"/>
        <v>-9261</v>
      </c>
      <c r="N20" s="15"/>
      <c r="O20" s="25" t="s">
        <v>9</v>
      </c>
    </row>
    <row r="21" spans="1:15" x14ac:dyDescent="0.6">
      <c r="A21" s="65"/>
      <c r="B21" s="17"/>
      <c r="C21" s="1">
        <v>43002</v>
      </c>
      <c r="D21" s="23" t="s">
        <v>64</v>
      </c>
      <c r="E21" s="70" t="s">
        <v>65</v>
      </c>
      <c r="F21" s="70"/>
      <c r="G21" s="70"/>
      <c r="H21" s="70"/>
      <c r="I21" s="70"/>
      <c r="L21" s="2">
        <v>1200</v>
      </c>
      <c r="M21" s="2">
        <f t="shared" si="0"/>
        <v>-10461</v>
      </c>
      <c r="N21" s="15"/>
      <c r="O21" s="25" t="s">
        <v>86</v>
      </c>
    </row>
    <row r="22" spans="1:15" x14ac:dyDescent="0.6">
      <c r="A22" s="65"/>
      <c r="B22" s="17"/>
      <c r="C22" s="1">
        <v>43003</v>
      </c>
      <c r="D22" s="23" t="s">
        <v>66</v>
      </c>
      <c r="E22" s="70" t="s">
        <v>67</v>
      </c>
      <c r="F22" s="70"/>
      <c r="G22" s="70"/>
      <c r="H22" s="70"/>
      <c r="I22" s="70"/>
      <c r="L22" s="2">
        <v>76</v>
      </c>
      <c r="M22" s="2">
        <f t="shared" si="0"/>
        <v>-10537</v>
      </c>
      <c r="N22" s="12" t="s">
        <v>25</v>
      </c>
      <c r="O22" s="25" t="s">
        <v>87</v>
      </c>
    </row>
    <row r="23" spans="1:15" x14ac:dyDescent="0.6">
      <c r="A23" s="65"/>
      <c r="B23" s="17"/>
      <c r="C23" s="1">
        <v>43003</v>
      </c>
      <c r="D23" s="1"/>
      <c r="E23" s="70" t="s">
        <v>39</v>
      </c>
      <c r="F23" s="70"/>
      <c r="G23" s="70"/>
      <c r="H23" s="70"/>
      <c r="I23" s="70"/>
      <c r="K23">
        <v>1750</v>
      </c>
      <c r="M23" s="2">
        <f>M22+K23</f>
        <v>-8787</v>
      </c>
      <c r="N23" s="7" t="s">
        <v>33</v>
      </c>
    </row>
    <row r="24" spans="1:15" x14ac:dyDescent="0.6">
      <c r="A24" s="66" t="s">
        <v>28</v>
      </c>
      <c r="B24" s="67">
        <v>43006</v>
      </c>
      <c r="C24" s="1">
        <v>43003</v>
      </c>
      <c r="D24" s="20" t="s">
        <v>80</v>
      </c>
      <c r="E24" s="70" t="s">
        <v>73</v>
      </c>
      <c r="F24" s="70"/>
      <c r="G24" s="70"/>
      <c r="H24" s="70"/>
      <c r="I24" s="70"/>
      <c r="L24">
        <v>24</v>
      </c>
      <c r="M24" s="2">
        <f t="shared" ref="M24:M30" si="1">M23-L24</f>
        <v>-8811</v>
      </c>
      <c r="N24" s="12" t="s">
        <v>31</v>
      </c>
      <c r="O24" s="25" t="s">
        <v>34</v>
      </c>
    </row>
    <row r="25" spans="1:15" x14ac:dyDescent="0.6">
      <c r="A25" s="66"/>
      <c r="B25" s="67"/>
      <c r="C25" s="1">
        <v>43003</v>
      </c>
      <c r="D25" s="20" t="s">
        <v>79</v>
      </c>
      <c r="E25" s="70" t="s">
        <v>78</v>
      </c>
      <c r="F25" s="70"/>
      <c r="G25" s="70"/>
      <c r="H25" s="70"/>
      <c r="I25" s="70"/>
      <c r="L25" s="2">
        <v>59</v>
      </c>
      <c r="M25" s="2">
        <f t="shared" si="1"/>
        <v>-8870</v>
      </c>
      <c r="N25" s="12" t="s">
        <v>25</v>
      </c>
      <c r="O25" s="25" t="s">
        <v>86</v>
      </c>
    </row>
    <row r="26" spans="1:15" x14ac:dyDescent="0.6">
      <c r="A26" s="85" t="s">
        <v>35</v>
      </c>
      <c r="B26" s="16"/>
      <c r="C26" s="1">
        <v>43003</v>
      </c>
      <c r="D26" s="23" t="s">
        <v>72</v>
      </c>
      <c r="E26" s="70" t="s">
        <v>71</v>
      </c>
      <c r="F26" s="70"/>
      <c r="G26" s="70"/>
      <c r="H26" s="70"/>
      <c r="I26" s="70"/>
      <c r="L26">
        <v>13</v>
      </c>
      <c r="M26" s="2">
        <f t="shared" si="1"/>
        <v>-8883</v>
      </c>
      <c r="N26" s="12"/>
      <c r="O26" s="25" t="s">
        <v>90</v>
      </c>
    </row>
    <row r="27" spans="1:15" x14ac:dyDescent="0.6">
      <c r="A27" s="85"/>
      <c r="B27" s="16"/>
      <c r="C27" s="1">
        <v>43003</v>
      </c>
      <c r="D27" s="23"/>
      <c r="E27" s="70" t="s">
        <v>114</v>
      </c>
      <c r="F27" s="70"/>
      <c r="G27" s="70"/>
      <c r="H27" s="70"/>
      <c r="I27" s="70"/>
      <c r="L27">
        <v>2300</v>
      </c>
      <c r="M27" s="2">
        <f t="shared" si="1"/>
        <v>-11183</v>
      </c>
      <c r="N27" s="27" t="s">
        <v>107</v>
      </c>
      <c r="O27" s="29"/>
    </row>
    <row r="28" spans="1:15" x14ac:dyDescent="0.6">
      <c r="A28" s="85"/>
      <c r="B28" s="16"/>
      <c r="C28" s="1">
        <v>43003</v>
      </c>
      <c r="D28" s="23" t="s">
        <v>108</v>
      </c>
      <c r="E28" s="70" t="s">
        <v>37</v>
      </c>
      <c r="F28" s="70"/>
      <c r="G28" s="70"/>
      <c r="H28" s="70"/>
      <c r="I28" s="70"/>
      <c r="L28">
        <v>60</v>
      </c>
      <c r="M28" s="2">
        <f t="shared" si="1"/>
        <v>-11243</v>
      </c>
      <c r="N28" s="13" t="s">
        <v>36</v>
      </c>
      <c r="O28" s="25" t="s">
        <v>91</v>
      </c>
    </row>
    <row r="29" spans="1:15" x14ac:dyDescent="0.6">
      <c r="A29" s="85"/>
      <c r="C29" s="1">
        <v>43003</v>
      </c>
      <c r="D29" s="23" t="s">
        <v>108</v>
      </c>
      <c r="E29" s="70" t="s">
        <v>38</v>
      </c>
      <c r="F29" s="70"/>
      <c r="G29" s="70"/>
      <c r="H29" s="70"/>
      <c r="I29" s="70"/>
      <c r="L29">
        <v>48</v>
      </c>
      <c r="M29" s="2">
        <f t="shared" si="1"/>
        <v>-11291</v>
      </c>
      <c r="N29" s="15" t="s">
        <v>36</v>
      </c>
      <c r="O29" s="25" t="s">
        <v>91</v>
      </c>
    </row>
    <row r="30" spans="1:15" x14ac:dyDescent="0.6">
      <c r="A30" s="21" t="s">
        <v>21</v>
      </c>
      <c r="C30" s="1">
        <v>43004</v>
      </c>
      <c r="D30" s="23" t="s">
        <v>68</v>
      </c>
      <c r="E30" s="70" t="s">
        <v>69</v>
      </c>
      <c r="F30" s="70"/>
      <c r="G30" s="70"/>
      <c r="H30" s="70"/>
      <c r="I30" s="70"/>
      <c r="L30">
        <v>27</v>
      </c>
      <c r="M30" s="2">
        <f t="shared" si="1"/>
        <v>-11318</v>
      </c>
      <c r="N30" s="12" t="s">
        <v>25</v>
      </c>
      <c r="O30" s="25" t="s">
        <v>87</v>
      </c>
    </row>
    <row r="31" spans="1:15" x14ac:dyDescent="0.6">
      <c r="A31" s="66" t="s">
        <v>28</v>
      </c>
      <c r="B31" s="67">
        <v>43006</v>
      </c>
      <c r="C31" s="1">
        <v>43004</v>
      </c>
      <c r="D31" s="23" t="s">
        <v>48</v>
      </c>
      <c r="E31" s="70" t="s">
        <v>70</v>
      </c>
      <c r="F31" s="70"/>
      <c r="G31" s="70"/>
      <c r="H31" s="70"/>
      <c r="I31" s="70"/>
      <c r="L31">
        <v>411</v>
      </c>
      <c r="M31" s="2">
        <f t="shared" ref="M31:M35" si="2">M30-L31</f>
        <v>-11729</v>
      </c>
      <c r="N31" s="27" t="s">
        <v>107</v>
      </c>
      <c r="O31" s="25" t="s">
        <v>87</v>
      </c>
    </row>
    <row r="32" spans="1:15" x14ac:dyDescent="0.6">
      <c r="A32" s="66"/>
      <c r="B32" s="67"/>
      <c r="C32" s="1">
        <v>43004</v>
      </c>
      <c r="D32" s="23" t="s">
        <v>49</v>
      </c>
      <c r="E32" s="70" t="s">
        <v>50</v>
      </c>
      <c r="F32" s="70"/>
      <c r="G32" s="70"/>
      <c r="H32" s="70"/>
      <c r="I32" s="70"/>
      <c r="L32">
        <v>160</v>
      </c>
      <c r="M32" s="2">
        <f t="shared" si="2"/>
        <v>-11889</v>
      </c>
      <c r="N32" s="27" t="s">
        <v>105</v>
      </c>
      <c r="O32" s="25" t="s">
        <v>89</v>
      </c>
    </row>
    <row r="33" spans="1:15" x14ac:dyDescent="0.6">
      <c r="A33" s="66"/>
      <c r="B33" s="67"/>
      <c r="C33" s="1">
        <v>43005</v>
      </c>
      <c r="D33" s="23" t="s">
        <v>81</v>
      </c>
      <c r="E33" s="70" t="s">
        <v>40</v>
      </c>
      <c r="F33" s="70"/>
      <c r="G33" s="70"/>
      <c r="H33" s="70"/>
      <c r="I33" s="70"/>
      <c r="L33">
        <v>48</v>
      </c>
      <c r="M33" s="2">
        <f t="shared" si="2"/>
        <v>-11937</v>
      </c>
      <c r="N33" s="12" t="s">
        <v>31</v>
      </c>
      <c r="O33" s="25" t="s">
        <v>34</v>
      </c>
    </row>
    <row r="34" spans="1:15" x14ac:dyDescent="0.6">
      <c r="A34" s="85" t="s">
        <v>35</v>
      </c>
      <c r="C34" s="1">
        <v>43007</v>
      </c>
      <c r="D34" s="23" t="s">
        <v>77</v>
      </c>
      <c r="E34" s="70" t="s">
        <v>75</v>
      </c>
      <c r="F34" s="70"/>
      <c r="G34" s="70"/>
      <c r="H34" s="70"/>
      <c r="I34" s="70"/>
      <c r="L34">
        <v>16</v>
      </c>
      <c r="M34" s="2">
        <f t="shared" si="2"/>
        <v>-11953</v>
      </c>
      <c r="N34" s="12"/>
      <c r="O34" s="25" t="s">
        <v>87</v>
      </c>
    </row>
    <row r="35" spans="1:15" x14ac:dyDescent="0.6">
      <c r="A35" s="85"/>
      <c r="C35" s="1">
        <v>43007</v>
      </c>
      <c r="D35" s="23" t="s">
        <v>74</v>
      </c>
      <c r="E35" s="70" t="s">
        <v>75</v>
      </c>
      <c r="F35" s="70"/>
      <c r="G35" s="70"/>
      <c r="H35" s="70"/>
      <c r="I35" s="70"/>
      <c r="L35">
        <v>11</v>
      </c>
      <c r="M35" s="2">
        <f t="shared" si="2"/>
        <v>-11964</v>
      </c>
      <c r="N35" s="59"/>
      <c r="O35" s="25" t="s">
        <v>88</v>
      </c>
    </row>
    <row r="36" spans="1:15" ht="16.8" thickBot="1" x14ac:dyDescent="0.65">
      <c r="B36" s="52"/>
      <c r="M36" s="58"/>
    </row>
    <row r="37" spans="1:15" x14ac:dyDescent="0.6">
      <c r="A37" s="53" t="s">
        <v>109</v>
      </c>
      <c r="B37" s="50" t="s">
        <v>110</v>
      </c>
      <c r="C37" s="51">
        <f>K11+K23</f>
        <v>7350</v>
      </c>
      <c r="D37" s="57"/>
      <c r="J37">
        <f>SUM(L4:L7)</f>
        <v>801</v>
      </c>
    </row>
    <row r="38" spans="1:15" x14ac:dyDescent="0.6">
      <c r="A38" s="54"/>
      <c r="B38" s="50" t="s">
        <v>112</v>
      </c>
      <c r="C38" s="50">
        <f>SUM(L2:L35)</f>
        <v>19914</v>
      </c>
      <c r="D38" s="57"/>
      <c r="J38">
        <f>L8++L9+L10+L13</f>
        <v>3013</v>
      </c>
    </row>
    <row r="39" spans="1:15" x14ac:dyDescent="0.6">
      <c r="A39" s="50"/>
      <c r="B39" s="50" t="s">
        <v>113</v>
      </c>
      <c r="C39" s="50">
        <v>13675</v>
      </c>
      <c r="D39" s="57"/>
      <c r="J39">
        <f>L2+L3+L21+L22+L30</f>
        <v>2579</v>
      </c>
      <c r="O39" s="29"/>
    </row>
    <row r="40" spans="1:15" ht="16.8" thickBot="1" x14ac:dyDescent="0.65">
      <c r="A40" s="50"/>
      <c r="B40" s="56" t="s">
        <v>111</v>
      </c>
      <c r="C40" s="56">
        <f>C37-C38+C39</f>
        <v>1111</v>
      </c>
      <c r="D40" s="57"/>
      <c r="J40">
        <f>L12+L14+L15+L17+L16+L18+L24+L25+L31+L32+L33</f>
        <v>10553</v>
      </c>
    </row>
    <row r="41" spans="1:15" x14ac:dyDescent="0.6">
      <c r="A41" s="55"/>
      <c r="L41" s="30"/>
    </row>
  </sheetData>
  <mergeCells count="46">
    <mergeCell ref="A26:A29"/>
    <mergeCell ref="E26:I26"/>
    <mergeCell ref="E35:I35"/>
    <mergeCell ref="E20:I20"/>
    <mergeCell ref="E34:I34"/>
    <mergeCell ref="A34:A35"/>
    <mergeCell ref="A24:A25"/>
    <mergeCell ref="B24:B25"/>
    <mergeCell ref="E25:I25"/>
    <mergeCell ref="A31:A33"/>
    <mergeCell ref="B31:B33"/>
    <mergeCell ref="E32:I32"/>
    <mergeCell ref="E6:I6"/>
    <mergeCell ref="E5:I5"/>
    <mergeCell ref="B4:B7"/>
    <mergeCell ref="E23:I23"/>
    <mergeCell ref="E13:I13"/>
    <mergeCell ref="E19:I19"/>
    <mergeCell ref="E14:I14"/>
    <mergeCell ref="E8:I8"/>
    <mergeCell ref="E21:I21"/>
    <mergeCell ref="E16:I16"/>
    <mergeCell ref="E12:I12"/>
    <mergeCell ref="E33:I33"/>
    <mergeCell ref="E31:I31"/>
    <mergeCell ref="E22:I22"/>
    <mergeCell ref="E24:I24"/>
    <mergeCell ref="E28:I28"/>
    <mergeCell ref="E29:I29"/>
    <mergeCell ref="E30:I30"/>
    <mergeCell ref="A14:A18"/>
    <mergeCell ref="B14:B18"/>
    <mergeCell ref="E9:I9"/>
    <mergeCell ref="E27:I27"/>
    <mergeCell ref="E1:I1"/>
    <mergeCell ref="E11:I11"/>
    <mergeCell ref="E4:I4"/>
    <mergeCell ref="E7:I7"/>
    <mergeCell ref="E18:I18"/>
    <mergeCell ref="E15:I15"/>
    <mergeCell ref="E17:I17"/>
    <mergeCell ref="E10:I10"/>
    <mergeCell ref="A2:A3"/>
    <mergeCell ref="A4:A7"/>
    <mergeCell ref="E2:I2"/>
    <mergeCell ref="E3:I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M5" sqref="M5"/>
    </sheetView>
  </sheetViews>
  <sheetFormatPr defaultRowHeight="16.5" x14ac:dyDescent="0.6"/>
  <cols>
    <col min="2" max="2" width="10.26171875" bestFit="1" customWidth="1"/>
    <col min="3" max="3" width="15" bestFit="1" customWidth="1"/>
    <col min="4" max="4" width="12.89453125" bestFit="1" customWidth="1"/>
    <col min="14" max="14" width="8" customWidth="1"/>
    <col min="15" max="15" width="14.1015625" bestFit="1" customWidth="1"/>
  </cols>
  <sheetData>
    <row r="1" spans="1:15" x14ac:dyDescent="0.6">
      <c r="A1" s="4" t="s">
        <v>17</v>
      </c>
      <c r="B1" s="4" t="s">
        <v>29</v>
      </c>
      <c r="C1" s="28" t="s">
        <v>30</v>
      </c>
      <c r="D1" s="28" t="s">
        <v>45</v>
      </c>
      <c r="E1" s="71" t="s">
        <v>0</v>
      </c>
      <c r="F1" s="71"/>
      <c r="G1" s="71"/>
      <c r="H1" s="71"/>
      <c r="I1" s="71"/>
      <c r="K1" s="28" t="s">
        <v>1</v>
      </c>
      <c r="L1" s="10" t="s">
        <v>2</v>
      </c>
      <c r="M1" s="11" t="s">
        <v>3</v>
      </c>
      <c r="N1" s="29" t="s">
        <v>12</v>
      </c>
      <c r="O1" s="29" t="s">
        <v>13</v>
      </c>
    </row>
    <row r="2" spans="1:15" s="45" customFormat="1" x14ac:dyDescent="0.6">
      <c r="A2" s="48" t="s">
        <v>100</v>
      </c>
      <c r="B2" s="43"/>
      <c r="C2" s="44"/>
      <c r="D2" s="44"/>
      <c r="E2" s="44"/>
      <c r="F2" s="44"/>
      <c r="G2" s="44"/>
      <c r="H2" s="44"/>
      <c r="I2" s="44"/>
      <c r="K2" s="44"/>
      <c r="L2" s="46"/>
      <c r="M2" s="49">
        <v>-9664</v>
      </c>
      <c r="N2" s="47"/>
      <c r="O2" s="47"/>
    </row>
    <row r="3" spans="1:15" x14ac:dyDescent="0.6">
      <c r="A3" s="19" t="s">
        <v>21</v>
      </c>
      <c r="C3" s="1">
        <v>43012</v>
      </c>
      <c r="D3" s="23" t="s">
        <v>82</v>
      </c>
      <c r="E3" s="70" t="s">
        <v>41</v>
      </c>
      <c r="F3" s="70"/>
      <c r="G3" s="70"/>
      <c r="H3" s="70"/>
      <c r="I3" s="70"/>
      <c r="L3">
        <v>35</v>
      </c>
      <c r="M3" s="2">
        <f>'9月'!M35-L3</f>
        <v>-11999</v>
      </c>
      <c r="O3" s="25" t="s">
        <v>42</v>
      </c>
    </row>
    <row r="4" spans="1:15" x14ac:dyDescent="0.6">
      <c r="A4" s="19" t="s">
        <v>21</v>
      </c>
      <c r="C4" s="1">
        <v>43014</v>
      </c>
      <c r="D4" s="1"/>
      <c r="E4" s="70" t="s">
        <v>43</v>
      </c>
      <c r="F4" s="70"/>
      <c r="G4" s="70"/>
      <c r="H4" s="70"/>
      <c r="I4" s="70"/>
      <c r="K4">
        <v>400</v>
      </c>
      <c r="M4" s="2">
        <f>M3+K4</f>
        <v>-11599</v>
      </c>
      <c r="N4" s="18" t="s">
        <v>33</v>
      </c>
      <c r="O4" s="25"/>
    </row>
    <row r="5" spans="1:15" x14ac:dyDescent="0.6">
      <c r="A5" s="31" t="s">
        <v>94</v>
      </c>
      <c r="C5" s="1">
        <v>43021</v>
      </c>
      <c r="D5" s="32" t="s">
        <v>95</v>
      </c>
      <c r="E5" s="70" t="s">
        <v>96</v>
      </c>
      <c r="F5" s="70"/>
      <c r="G5" s="70"/>
      <c r="H5" s="70"/>
      <c r="I5" s="70"/>
      <c r="L5">
        <v>6</v>
      </c>
      <c r="M5" s="2">
        <f>M4-L5</f>
        <v>-11605</v>
      </c>
      <c r="O5" s="29" t="s">
        <v>34</v>
      </c>
    </row>
  </sheetData>
  <mergeCells count="4">
    <mergeCell ref="E1:I1"/>
    <mergeCell ref="E5:I5"/>
    <mergeCell ref="E4:I4"/>
    <mergeCell ref="E3:I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9月</vt:lpstr>
      <vt:lpstr>10月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陳昀暄</dc:creator>
  <cp:lastModifiedBy>yzi246810</cp:lastModifiedBy>
  <dcterms:created xsi:type="dcterms:W3CDTF">2017-09-20T16:24:25Z</dcterms:created>
  <dcterms:modified xsi:type="dcterms:W3CDTF">2017-10-13T15:17:24Z</dcterms:modified>
</cp:coreProperties>
</file>