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6學年度書法社資料\106-2資料\"/>
    </mc:Choice>
  </mc:AlternateContent>
  <xr:revisionPtr revIDLastSave="0" documentId="8_{00B5ECBC-29E5-43F7-8F7C-3F213EBB0476}" xr6:coauthVersionLast="31" xr6:coauthVersionMax="31" xr10:uidLastSave="{00000000-0000-0000-0000-000000000000}"/>
  <bookViews>
    <workbookView xWindow="0" yWindow="0" windowWidth="23040" windowHeight="8826" activeTab="6" xr2:uid="{00000000-000D-0000-FFFF-FFFF00000000}"/>
  </bookViews>
  <sheets>
    <sheet name="106 9月" sheetId="1" r:id="rId1"/>
    <sheet name="106 10月" sheetId="2" r:id="rId2"/>
    <sheet name="106 11月" sheetId="3" r:id="rId3"/>
    <sheet name="106 12月" sheetId="4" r:id="rId4"/>
    <sheet name="107 1月" sheetId="5" r:id="rId5"/>
    <sheet name="107 2月" sheetId="6" r:id="rId6"/>
    <sheet name="107 3月" sheetId="7" r:id="rId7"/>
    <sheet name="107 4月" sheetId="8" r:id="rId8"/>
    <sheet name="107 5月" sheetId="9" r:id="rId9"/>
  </sheets>
  <calcPr calcId="179017"/>
</workbook>
</file>

<file path=xl/calcChain.xml><?xml version="1.0" encoding="utf-8"?>
<calcChain xmlns="http://schemas.openxmlformats.org/spreadsheetml/2006/main">
  <c r="C22" i="9" l="1"/>
  <c r="C21" i="9"/>
  <c r="C20" i="9"/>
  <c r="C24" i="9" s="1"/>
  <c r="C26" i="8"/>
  <c r="C25" i="8"/>
  <c r="L23" i="8"/>
  <c r="L22" i="8"/>
  <c r="N15" i="8"/>
  <c r="L15" i="8"/>
  <c r="L6" i="8"/>
  <c r="C27" i="8" s="1"/>
  <c r="C29" i="8" s="1"/>
  <c r="C62" i="7"/>
  <c r="K56" i="7"/>
  <c r="K50" i="7"/>
  <c r="K49" i="7"/>
  <c r="L48" i="7"/>
  <c r="K42" i="7"/>
  <c r="L41" i="7"/>
  <c r="C64" i="7" s="1"/>
  <c r="L39" i="7"/>
  <c r="L26" i="7"/>
  <c r="L9" i="7"/>
  <c r="K4" i="7"/>
  <c r="C63" i="7" s="1"/>
  <c r="C66" i="7" s="1"/>
  <c r="C68" i="6"/>
  <c r="C67" i="6"/>
  <c r="C70" i="6" s="1"/>
  <c r="M2" i="6"/>
  <c r="C28" i="5"/>
  <c r="C27" i="5"/>
  <c r="C30" i="5" s="1"/>
  <c r="M2" i="5"/>
  <c r="C39" i="4"/>
  <c r="C38" i="4"/>
  <c r="C37" i="4"/>
  <c r="C40" i="4" s="1"/>
  <c r="M2" i="4"/>
  <c r="C27" i="3"/>
  <c r="C26" i="3"/>
  <c r="C25" i="3"/>
  <c r="C28" i="3" s="1"/>
  <c r="M2" i="3"/>
  <c r="C26" i="2"/>
  <c r="C24" i="2"/>
  <c r="L8" i="2"/>
  <c r="C25" i="2" s="1"/>
  <c r="C27" i="2" s="1"/>
  <c r="M2" i="2"/>
  <c r="C41" i="1"/>
  <c r="C40" i="1"/>
  <c r="C43" i="1" s="1"/>
  <c r="L31" i="1"/>
  <c r="M3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</calcChain>
</file>

<file path=xl/sharedStrings.xml><?xml version="1.0" encoding="utf-8"?>
<sst xmlns="http://schemas.openxmlformats.org/spreadsheetml/2006/main" count="591" uniqueCount="294">
  <si>
    <t>For</t>
  </si>
  <si>
    <t>活動日期</t>
  </si>
  <si>
    <t>發票開立日期</t>
  </si>
  <si>
    <t>發票號碼</t>
  </si>
  <si>
    <t>項目</t>
  </si>
  <si>
    <t>收入</t>
  </si>
  <si>
    <t>支出</t>
  </si>
  <si>
    <t>結餘</t>
  </si>
  <si>
    <t>備註1</t>
  </si>
  <si>
    <t>(代墊者)</t>
  </si>
  <si>
    <t>上月結餘</t>
  </si>
  <si>
    <t>社團財產</t>
  </si>
  <si>
    <t>社課</t>
  </si>
  <si>
    <t>第二次社課邱尉庭老師授課費(2hr)</t>
  </si>
  <si>
    <t>PS67041749</t>
  </si>
  <si>
    <t xml:space="preserve">96K二聯複寫簿11元*4本+ 文件夾4本232元                                </t>
  </si>
  <si>
    <t>第24屆北區大專書法聯展</t>
  </si>
  <si>
    <t>無</t>
  </si>
  <si>
    <t>第二次社課邱尉庭老師餐費</t>
  </si>
  <si>
    <t>第三次社課邱尉庭老師授課費(2hr)</t>
  </si>
  <si>
    <t>第四次社課吳昆明老師授課費(2hr)</t>
  </si>
  <si>
    <t>2017/11/27-12/1</t>
  </si>
  <si>
    <t>吳昆明老師交通費(往返)--高鐵(新竹→桃園)</t>
  </si>
  <si>
    <t>北聯作品裱褙</t>
  </si>
  <si>
    <t>吳昆明老師交通費(往返)--桃園機捷</t>
  </si>
  <si>
    <t>尚未核銷</t>
  </si>
  <si>
    <t>吳昆明老師交通費(停車費)</t>
  </si>
  <si>
    <t>卷軸寄送費</t>
  </si>
  <si>
    <t>WK71754834</t>
  </si>
  <si>
    <t>無印良品 再生紙筆記本</t>
  </si>
  <si>
    <t>釣魚線</t>
  </si>
  <si>
    <t>106學年度第一學期社費收入400元*1人</t>
  </si>
  <si>
    <t>北聯獎品(筆筒*2+鑰匙圈*4+木筆記本*1+筆盒*1+面紙盒*2)</t>
  </si>
  <si>
    <t>PM02535318</t>
  </si>
  <si>
    <t>N/A</t>
  </si>
  <si>
    <t>列印</t>
  </si>
  <si>
    <t>園遊會</t>
  </si>
  <si>
    <t>二玄社字帖</t>
  </si>
  <si>
    <t>地書筆238元*4支 + 稅48元</t>
  </si>
  <si>
    <t>WK71807389</t>
  </si>
  <si>
    <t>子儀爸爸捐款</t>
  </si>
  <si>
    <t>發票整理</t>
  </si>
  <si>
    <r>
      <t>Q</t>
    </r>
    <r>
      <rPr>
        <sz val="12"/>
        <color rgb="FF000000"/>
        <rFont val="新細明體"/>
        <family val="1"/>
        <charset val="136"/>
      </rPr>
      <t>C04406844</t>
    </r>
  </si>
  <si>
    <t>扇子70把</t>
  </si>
  <si>
    <t>影印發票</t>
  </si>
  <si>
    <t>書籤</t>
  </si>
  <si>
    <t>園遊會擺攤收入</t>
  </si>
  <si>
    <t>第五次社課邱尉庭老師授課費(2hr)</t>
  </si>
  <si>
    <t>第六次社課吳昆明老師授課費(2hr)</t>
  </si>
  <si>
    <t>不可核銷</t>
  </si>
  <si>
    <t>社團嘉年華</t>
  </si>
  <si>
    <t>#REF!</t>
  </si>
  <si>
    <t>QH65664498</t>
  </si>
  <si>
    <t>麥克筆36元*1支 + 美術紙24元 + 美術紙8元*2張</t>
  </si>
  <si>
    <t>106年11月份</t>
  </si>
  <si>
    <t>月收入</t>
  </si>
  <si>
    <t>月支出</t>
  </si>
  <si>
    <t>月核銷金額</t>
  </si>
  <si>
    <t>106年9月份</t>
  </si>
  <si>
    <t>遺失</t>
  </si>
  <si>
    <t>雄獅奇異筆2支</t>
  </si>
  <si>
    <t>已核銷(但尚未收到款項)</t>
  </si>
  <si>
    <t>月結餘</t>
  </si>
  <si>
    <t>畫仙版</t>
  </si>
  <si>
    <t>白紙杯270c.c4條</t>
  </si>
  <si>
    <t>收據</t>
  </si>
  <si>
    <t>紅茶17L</t>
  </si>
  <si>
    <t>兩張發票已共核銷600元，剩餘金額(26元)將由社團支付</t>
  </si>
  <si>
    <t>印傳單</t>
  </si>
  <si>
    <t>期初社大</t>
  </si>
  <si>
    <t>期末(厭世)成果展</t>
  </si>
  <si>
    <t>第七次社課邱尉庭老師授課費(2hr)</t>
  </si>
  <si>
    <t>XB84760471</t>
  </si>
  <si>
    <t>Costco新鮮草莓千層蛋糕</t>
  </si>
  <si>
    <t>第八次社課邱尉庭老師授課費(2hr)</t>
  </si>
  <si>
    <t>耶誕卡片傳情暨春聯揮毫</t>
  </si>
  <si>
    <t>2018/1/3-1/12</t>
  </si>
  <si>
    <t>作品郵寄</t>
  </si>
  <si>
    <t>作品裱褙*16</t>
  </si>
  <si>
    <t>Costco披薩300元*7份</t>
  </si>
  <si>
    <t>釋文卡列印</t>
  </si>
  <si>
    <t>書面紙(海報)</t>
  </si>
  <si>
    <t xml:space="preserve">利百代麥克筆(黑)17+雄獅細字速乾筆(黑)13+雄獅細字速乾筆(藍)13+彩色圖釘一盒20
</t>
  </si>
  <si>
    <t>期末(厭世)展FB抽獎</t>
  </si>
  <si>
    <t>(獎品)Amo長條蛋糕*2</t>
  </si>
  <si>
    <t>(獎品郵寄費)《每天來點負能量》一書</t>
  </si>
  <si>
    <t>紙張</t>
  </si>
  <si>
    <t>期末(厭世)展商品推出</t>
  </si>
  <si>
    <t>單字春聯紙(10入)8+中性筆(金)62+雄獅金屬色奇異筆(銀)21+雄獅金屬色奇異筆(金)21+七字瓦當春聯48</t>
  </si>
  <si>
    <t>可樂6大瓶</t>
  </si>
  <si>
    <t>客製化春聯(郵寄費)</t>
  </si>
  <si>
    <t>客製化春聯</t>
  </si>
  <si>
    <t>紙膠帶製作費</t>
  </si>
  <si>
    <t>七字手工紙春聯一包(100張)450+一字手工紙春聯一包(100張)131</t>
  </si>
  <si>
    <t>(手續費)匯款給紙膠帶廠商</t>
  </si>
  <si>
    <t>書籤製作費</t>
  </si>
  <si>
    <t>(手續費)匯款給書籤廠商</t>
  </si>
  <si>
    <t>發票影印</t>
  </si>
  <si>
    <t>106學年度第一學期社費收入350元*16人</t>
  </si>
  <si>
    <t>春聯紙(加買的)</t>
  </si>
  <si>
    <t>壓克力水42*4</t>
  </si>
  <si>
    <t>106年12月份</t>
  </si>
  <si>
    <t>教師節餐會</t>
  </si>
  <si>
    <t>美術紙13*15+購物袋</t>
  </si>
  <si>
    <t>期末社大</t>
  </si>
  <si>
    <t>美宣</t>
  </si>
  <si>
    <t>獎品(Costco彩色錢幣巧克力)</t>
  </si>
  <si>
    <t>QB05071455</t>
  </si>
  <si>
    <t>灑金宣紙全開1800元*1刀 + 稅90元</t>
  </si>
  <si>
    <t>獎品</t>
  </si>
  <si>
    <t>已核銷(收到款項)</t>
  </si>
  <si>
    <t>打狗涮涮鍋吃到飽*11</t>
  </si>
  <si>
    <t>桌遊入場費200*11</t>
  </si>
  <si>
    <t>XB84771242</t>
  </si>
  <si>
    <t>期末社大收入</t>
  </si>
  <si>
    <t>QK64984668</t>
  </si>
  <si>
    <t>大毛筆</t>
  </si>
  <si>
    <t>QB01636361</t>
  </si>
  <si>
    <t>吳竹墨汁400c.c.550元 + 吳竹墨汁360c.c.310元 + 稅43元</t>
  </si>
  <si>
    <t>QB01636362</t>
  </si>
  <si>
    <t>春聯紙全開20元*25張</t>
  </si>
  <si>
    <t>QB01636360</t>
  </si>
  <si>
    <t>全開墊布130元*2個 + 四開墊布35元*10個 + 12格毛邊紙25元*10包 + 稅43元</t>
  </si>
  <si>
    <t>宣紙對開150元*4刀 + 稅55元</t>
  </si>
  <si>
    <t>刻社團印章2個</t>
  </si>
  <si>
    <t>印台</t>
  </si>
  <si>
    <t>QK64987949</t>
  </si>
  <si>
    <t>大陸筆</t>
  </si>
  <si>
    <t>已核銷(核銷11/4園遊會擺攤的帳，但尚未收到款項800元)</t>
  </si>
  <si>
    <t>QH71886764</t>
  </si>
  <si>
    <t>雙吸盤夾子30元*2個 + 超大透明膠帶35元 (折扣19元)</t>
  </si>
  <si>
    <t>106學年度第一學期社費收入350元*5人</t>
  </si>
  <si>
    <t>QH71886777</t>
  </si>
  <si>
    <t>雙面膠</t>
  </si>
  <si>
    <t>WL06792609</t>
  </si>
  <si>
    <t>廚房紙巾</t>
  </si>
  <si>
    <t>QC04405824</t>
  </si>
  <si>
    <t>列印費</t>
  </si>
  <si>
    <t>第一次社課吳昆明老師授課費(2hr)</t>
  </si>
  <si>
    <t>QH65655815</t>
  </si>
  <si>
    <t>膠水</t>
  </si>
  <si>
    <t>QK65655816</t>
  </si>
  <si>
    <t>A4影印紙一包95+11孔資料袋(100枚)79+A4三孔PP資料夾55</t>
  </si>
  <si>
    <t>文鎮3個</t>
  </si>
  <si>
    <t>QH65655814</t>
  </si>
  <si>
    <t>黑色書面紙10元*16張</t>
  </si>
  <si>
    <t>厭世T-shirt製作費(訂金)</t>
  </si>
  <si>
    <t>QH71887285</t>
  </si>
  <si>
    <t>香水紅包袋(50入)21*2+1元公文封*10+2元公文封*8</t>
  </si>
  <si>
    <t>雙面膠24元*2捲</t>
  </si>
  <si>
    <t>抽獎品(手寫紅包)郵資</t>
  </si>
  <si>
    <t>QC04406213</t>
  </si>
  <si>
    <t xml:space="preserve">厭世書籤郵資 </t>
  </si>
  <si>
    <t>超商交貨便利包</t>
  </si>
  <si>
    <t>QC04406214</t>
  </si>
  <si>
    <t>厭世t-shirt交寄貨物箱</t>
  </si>
  <si>
    <t>超商寄件手續費</t>
  </si>
  <si>
    <t>印教材</t>
  </si>
  <si>
    <t>厭世T-shirt製作費(尾款)[165*(71件+148件)]</t>
  </si>
  <si>
    <t>(手續費)匯款給印客工坊有限公司</t>
  </si>
  <si>
    <t xml:space="preserve"> 厭世書籤郵資</t>
  </si>
  <si>
    <t>超商寄件手續費60*2</t>
  </si>
  <si>
    <t>2/14/2018</t>
  </si>
  <si>
    <t>106學年度第二學期社費收入200*10+350*1</t>
  </si>
  <si>
    <t>106學年度第二學期社費收入200*1+350*2+400*1</t>
  </si>
  <si>
    <t>106學年度第二學期社費收入200</t>
  </si>
  <si>
    <t>106學年度第二學期社費收入200*3</t>
  </si>
  <si>
    <t>厭世T-shirt郵資</t>
  </si>
  <si>
    <t>106學年度第一學期+第二學期社費收入350+200</t>
  </si>
  <si>
    <t>厭世書籤&amp;紙膠帶郵資</t>
  </si>
  <si>
    <t>厭世書籤+紙膠帶運費</t>
  </si>
  <si>
    <t>厭世文創運費</t>
  </si>
  <si>
    <t xml:space="preserve"> 厭世文創交貨便運費 </t>
  </si>
  <si>
    <t>厭世書籤製作費</t>
  </si>
  <si>
    <t>(手續費)匯款給書籤設計師</t>
  </si>
  <si>
    <t>第一波厭世T-shirt 收入</t>
  </si>
  <si>
    <t>可樂、蘋果西打、黑松沙士</t>
  </si>
  <si>
    <t>社團已付</t>
  </si>
  <si>
    <t>11孔資料袋(100枚)79*3+紙張13+資料夾65*4</t>
  </si>
  <si>
    <t>第一波書籤+紙膠帶 收入</t>
  </si>
  <si>
    <t>社員厭世T-shirt 收入 165*16</t>
  </si>
  <si>
    <t>必勝客pizza*10</t>
  </si>
  <si>
    <t>故宮南院合作活動</t>
  </si>
  <si>
    <t>紅布朗香檬原汁239+五穀牛奶夾心餅53+晶晶果凍條38+哈瑞寶可樂爆酸47+中華非基因改豆腐12+管狀山葵39</t>
  </si>
  <si>
    <t>書法週</t>
  </si>
  <si>
    <t>2018/3/5-3/9</t>
  </si>
  <si>
    <t>芋圓</t>
  </si>
  <si>
    <t>[參加記者會+場勘]高鐵(左營-嘉義)</t>
  </si>
  <si>
    <t>[參加記者會+場勘]高鐵(嘉義-左營)</t>
  </si>
  <si>
    <t>麥克筆152+透明水彩76+書面紙20+購物袋1</t>
  </si>
  <si>
    <t>壁報紙10*7</t>
  </si>
  <si>
    <t>Costco: 台畜豬肉香腸(1kg)269*3+重蒜味豬肉香腸269*3</t>
  </si>
  <si>
    <t>燈謎用紙5*33</t>
  </si>
  <si>
    <t>大湖特級仙草原汁(2.8kg)95*3+得意芥花油(1.58L)159+全國二砂(3kg)110*2</t>
  </si>
  <si>
    <t>影印燈謎</t>
  </si>
  <si>
    <t>大湖八寶豆罐(3.4kg)175+520cc紙湯杯(50入)55*3+520cc紙湯杯蓋(50入)35*3+防油紙袋(100入)25*4+大茶匙(100入)40*3+彩色QQ條(3kg)105*3+竹串(5吋)65</t>
  </si>
  <si>
    <t>七字春聯紙450*2+四字春聯紙450+一字春聯紙130+吳竹墨汁250</t>
  </si>
  <si>
    <t>黑橋牌精選香腸140*2</t>
  </si>
  <si>
    <t>大湖八寶豆罐(3.4kg)175+520cc紙湯杯(50入)55*2+仙知味太白粉(200g)15+購物袋2</t>
  </si>
  <si>
    <t>紅紙</t>
  </si>
  <si>
    <t>冠億二號砂糖18*2</t>
  </si>
  <si>
    <t>丹迪紙(20入)*2</t>
  </si>
  <si>
    <t>冠億二號砂糖18+冠億細砂糖18</t>
  </si>
  <si>
    <t>冠億細砂糖18</t>
  </si>
  <si>
    <t>2/22/2018</t>
  </si>
  <si>
    <t>書法週 收入+苡茜付厭世文創</t>
  </si>
  <si>
    <t>書法週保險費</t>
  </si>
  <si>
    <t>水寫布</t>
  </si>
  <si>
    <t>A4丹迪紙20*5</t>
  </si>
  <si>
    <t>第二波厭世t-shirt匯款</t>
  </si>
  <si>
    <t>租表演服裝</t>
  </si>
  <si>
    <t>高鐵(台北-嘉義)755*4</t>
  </si>
  <si>
    <t>高鐵(嘉義-台北)1080*4</t>
  </si>
  <si>
    <t>高鐵(台中-嘉義)</t>
  </si>
  <si>
    <t>厭世商品郵寄費</t>
  </si>
  <si>
    <t>高鐵(嘉義-台中)</t>
  </si>
  <si>
    <t>台鐵(新烏日-大甲)</t>
  </si>
  <si>
    <t>車資(中鈺)</t>
  </si>
  <si>
    <t>高鐵(左營-嘉義)</t>
  </si>
  <si>
    <t>超商寄件手續費60*6</t>
  </si>
  <si>
    <t>高鐵(嘉義-左營)</t>
  </si>
  <si>
    <t>超商寄件手續費60*3</t>
  </si>
  <si>
    <t>中午便當錢50*7</t>
  </si>
  <si>
    <t>3/20/2018</t>
  </si>
  <si>
    <t>厭世T-shirt製作費</t>
  </si>
  <si>
    <t>接駁車通勤費50*8</t>
  </si>
  <si>
    <t>宜庭給沾水筆的錢+信成的欠款</t>
  </si>
  <si>
    <t>租高鐵置物櫃</t>
  </si>
  <si>
    <t>計程車費</t>
  </si>
  <si>
    <t>第二波厭世T-shirt+書籤 收入</t>
  </si>
  <si>
    <t>日本製G筆尖(2入)*7</t>
  </si>
  <si>
    <r>
      <t>故宮工讀金</t>
    </r>
    <r>
      <rPr>
        <sz val="12"/>
        <rFont val="Arial"/>
      </rPr>
      <t>1000*8</t>
    </r>
  </si>
  <si>
    <t>印上課講義</t>
  </si>
  <si>
    <t>未付</t>
  </si>
  <si>
    <t>筆桿+筆尖 收入</t>
  </si>
  <si>
    <t>106學年度(下)吳昆明老師授課費(全額)</t>
  </si>
  <si>
    <t>還程揚故宮車資等等</t>
  </si>
  <si>
    <t>試做材料費</t>
  </si>
  <si>
    <t>106學年度(下)邱尉庭老師授課費(全額)</t>
  </si>
  <si>
    <t>深耕:呱吉演講</t>
  </si>
  <si>
    <t>印床230*12+刻刀70*11+刻刀(薄)250*1</t>
  </si>
  <si>
    <t>試做材料費(草莓)</t>
  </si>
  <si>
    <t>試做材料費(芋圓)</t>
  </si>
  <si>
    <t>白板+板擦+白板筆+磁鐵</t>
  </si>
  <si>
    <t>廚房紙巾(試做用)</t>
  </si>
  <si>
    <t>呱吉和夥伴的晚餐</t>
  </si>
  <si>
    <t>試做材料費(細砂糖)</t>
  </si>
  <si>
    <t>試做材料費(二砂糖)</t>
  </si>
  <si>
    <t>砂紙(220號)10+砂紙(600號)10+篆刻書*2 352 雁皮宣(無框) 100</t>
  </si>
  <si>
    <t>試做材料費(開罐器)</t>
  </si>
  <si>
    <t>老師捐贈</t>
  </si>
  <si>
    <t>試做材料費(520cc紙湯杯(50入)55+520cc紙湯杯蓋(50入)35+大茶匙(100入)40+馬鈴薯盒(100入)150+PET塑膠圍邊(50*660mm)(10入)80+好潔鋁箔紙(30*25m)40+36cm桿麵棒35+禾豐彩色QQ圓(600g)35+賞味佳八寶豆(300g)35+富代塑膠水果叉(200入)30+半斤白花提袋15+購物袋3</t>
  </si>
  <si>
    <t>篆刻用具 收入</t>
  </si>
  <si>
    <t>107年2月份</t>
  </si>
  <si>
    <t>厭世書籤 收入</t>
  </si>
  <si>
    <t>光碟片18+硯台*8</t>
  </si>
  <si>
    <t>打孔鉗36+透明膠帶28</t>
  </si>
  <si>
    <t xml:space="preserve">印上課講義				</t>
  </si>
  <si>
    <t>信成</t>
  </si>
  <si>
    <t>講座影印費</t>
  </si>
  <si>
    <t>信成跟社團買羊毛筆 收入</t>
  </si>
  <si>
    <t>國際生交流會</t>
  </si>
  <si>
    <t>107年3月份</t>
  </si>
  <si>
    <t>4/25/2018</t>
  </si>
  <si>
    <t>半生熟宣紙(100張) 340*2 +運費80</t>
  </si>
  <si>
    <t xml:space="preserve">4開墊布 35*18 </t>
  </si>
  <si>
    <t xml:space="preserve">萬年紅灑金春聯紙(10張) </t>
  </si>
  <si>
    <t>特大吳竹墨汁(4000c.c.)</t>
  </si>
  <si>
    <t>6格毛邊紙 34*5</t>
  </si>
  <si>
    <t>西泠青花光明硃砂印泥3兩(90g)</t>
  </si>
  <si>
    <t>正大筆莊毛筆*25 +運費100</t>
  </si>
  <si>
    <t>墨碟 10*18 +運費90</t>
  </si>
  <si>
    <t>大圓形空白扇子 15*25 +運費90</t>
  </si>
  <si>
    <t>107年4月份</t>
  </si>
  <si>
    <t>賣食材給國樂社</t>
  </si>
  <si>
    <t>呱吉講師費千分之四印花稅</t>
  </si>
  <si>
    <t>抽獎獎品</t>
  </si>
  <si>
    <t>核銷影印</t>
  </si>
  <si>
    <t>期末成果展</t>
  </si>
  <si>
    <t>2018/6/4-15</t>
  </si>
  <si>
    <t>墨汁46+透明膠帶10+果汁筆32+中性筆25*2</t>
  </si>
  <si>
    <t>昀暄自付</t>
  </si>
  <si>
    <t>牛皮紙袋</t>
  </si>
  <si>
    <t>水彩筆49+尼龍筆23+壓克力顏料*2 110+麥克筆95+越前宣紙128</t>
  </si>
  <si>
    <t>110社團要付，其餘昀暄自付</t>
  </si>
  <si>
    <t>木陀螺63+扭蛋球10</t>
  </si>
  <si>
    <t>信成自付</t>
  </si>
  <si>
    <t>鉛線</t>
  </si>
  <si>
    <t>樹葉麻繩34+彩色鈴鐺6</t>
  </si>
  <si>
    <t>紙品</t>
  </si>
  <si>
    <t>毛邊紙30+修正帶38+中性筆65</t>
  </si>
  <si>
    <t>靖婷自付</t>
  </si>
  <si>
    <t>藤球*2 36+樹葉麻繩34+色麻繩26</t>
  </si>
  <si>
    <t>107年5月份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</si>
</sst>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2"/>
      <color rgb="FF000000"/>
      <name val="PMingLiu"/>
    </font>
    <font>
      <b/>
      <sz val="12"/>
      <color rgb="FF2E75B5"/>
      <name val="PMingLiu"/>
      <family val="1"/>
      <charset val="136"/>
    </font>
    <font>
      <b/>
      <sz val="12"/>
      <color rgb="FF0070C0"/>
      <name val="PMingLiu"/>
      <family val="1"/>
      <charset val="136"/>
    </font>
    <font>
      <b/>
      <sz val="12"/>
      <color rgb="FFF6472A"/>
      <name val="PMingLiu"/>
      <family val="1"/>
      <charset val="136"/>
    </font>
    <font>
      <b/>
      <sz val="12"/>
      <color rgb="FF33AF11"/>
      <name val="PMingLiu"/>
      <family val="1"/>
      <charset val="136"/>
    </font>
    <font>
      <b/>
      <sz val="12"/>
      <color rgb="FFFFFFFF"/>
      <name val="PMingLiu"/>
      <family val="1"/>
      <charset val="136"/>
    </font>
    <font>
      <sz val="12"/>
      <name val="PMingLiu"/>
      <family val="1"/>
      <charset val="136"/>
    </font>
    <font>
      <sz val="12"/>
      <color rgb="FFFF0000"/>
      <name val="PMingLiu"/>
      <family val="1"/>
      <charset val="136"/>
    </font>
    <font>
      <sz val="12"/>
      <color rgb="FF548135"/>
      <name val="PMingLiu"/>
      <family val="1"/>
      <charset val="136"/>
    </font>
    <font>
      <sz val="12"/>
      <color rgb="FFFFFFFF"/>
      <name val="PMingLiu"/>
      <family val="1"/>
      <charset val="136"/>
    </font>
    <font>
      <sz val="12"/>
      <color rgb="FF0070C0"/>
      <name val="PMingLiu"/>
      <family val="1"/>
      <charset val="136"/>
    </font>
    <font>
      <sz val="12"/>
      <color rgb="FF2E75B5"/>
      <name val="PMingLiu"/>
      <family val="1"/>
      <charset val="136"/>
    </font>
    <font>
      <sz val="12"/>
      <name val="PMingLiu"/>
      <family val="1"/>
      <charset val="136"/>
    </font>
    <font>
      <sz val="12"/>
      <color rgb="FF1155CC"/>
      <name val="PMingLiu"/>
      <family val="1"/>
      <charset val="136"/>
    </font>
    <font>
      <sz val="12"/>
      <color rgb="FF000000"/>
      <name val="新細明體"/>
      <family val="1"/>
      <charset val="136"/>
    </font>
    <font>
      <sz val="12"/>
      <name val="Arial"/>
    </font>
    <font>
      <sz val="9"/>
      <name val="細明體"/>
      <family val="3"/>
      <charset val="136"/>
    </font>
  </fonts>
  <fills count="22">
    <fill>
      <patternFill patternType="none"/>
    </fill>
    <fill>
      <patternFill patternType="gray125"/>
    </fill>
    <fill>
      <patternFill patternType="solid">
        <fgColor rgb="FF00CC66"/>
        <bgColor rgb="FF00CC66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FF99CC"/>
        <bgColor rgb="FFFF99CC"/>
      </patternFill>
    </fill>
    <fill>
      <patternFill patternType="solid">
        <fgColor rgb="FFBF9000"/>
        <bgColor rgb="FFBF90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3399FF"/>
        <bgColor rgb="FF3399FF"/>
      </patternFill>
    </fill>
    <fill>
      <patternFill patternType="solid">
        <fgColor rgb="FFDADADA"/>
        <bgColor rgb="FFDADADA"/>
      </patternFill>
    </fill>
    <fill>
      <patternFill patternType="solid">
        <fgColor rgb="FFF7B7E2"/>
        <bgColor rgb="FFF7B7E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F4B083"/>
        <bgColor rgb="FFF4B083"/>
      </patternFill>
    </fill>
    <fill>
      <patternFill patternType="solid">
        <fgColor rgb="FFB7E1CD"/>
        <bgColor rgb="FFB7E1CD"/>
      </patternFill>
    </fill>
    <fill>
      <patternFill patternType="solid">
        <fgColor rgb="FFC294F4"/>
        <bgColor rgb="FFC294F4"/>
      </patternFill>
    </fill>
    <fill>
      <patternFill patternType="solid">
        <fgColor rgb="FFC0ACAD"/>
        <bgColor rgb="FFC0ACAD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0CECE"/>
      </bottom>
      <diagonal/>
    </border>
    <border>
      <left/>
      <right/>
      <top/>
      <bottom style="medium">
        <color rgb="FF1E4E79"/>
      </bottom>
      <diagonal/>
    </border>
    <border>
      <left/>
      <right style="thin">
        <color rgb="FFD0CECE"/>
      </right>
      <top/>
      <bottom/>
      <diagonal/>
    </border>
    <border>
      <left style="medium">
        <color rgb="FF3399FF"/>
      </left>
      <right/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/>
      <diagonal/>
    </border>
    <border>
      <left/>
      <right/>
      <top style="thin">
        <color rgb="FFD0CECE"/>
      </top>
      <bottom/>
      <diagonal/>
    </border>
    <border>
      <left/>
      <right style="medium">
        <color rgb="FF1E4E79"/>
      </right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/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 style="medium">
        <color rgb="FF1E4E79"/>
      </right>
      <top/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3399FF"/>
      </bottom>
      <diagonal/>
    </border>
    <border>
      <left/>
      <right style="thin">
        <color rgb="FFD0CECE"/>
      </right>
      <top/>
      <bottom/>
      <diagonal/>
    </border>
    <border>
      <left style="medium">
        <color rgb="FF1E4E79"/>
      </left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 style="medium">
        <color rgb="FF1E4E79"/>
      </bottom>
      <diagonal/>
    </border>
    <border>
      <left/>
      <right/>
      <top style="thin">
        <color rgb="FF3399FF"/>
      </top>
      <bottom style="medium">
        <color rgb="FF1E4E79"/>
      </bottom>
      <diagonal/>
    </border>
    <border>
      <left/>
      <right style="medium">
        <color rgb="FF1E4E79"/>
      </right>
      <top style="thin">
        <color rgb="FF3399FF"/>
      </top>
      <bottom/>
      <diagonal/>
    </border>
    <border>
      <left/>
      <right/>
      <top style="medium">
        <color rgb="FF1E4E79"/>
      </top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/>
      <top/>
      <bottom/>
      <diagonal/>
    </border>
    <border>
      <left/>
      <right style="thin">
        <color rgb="FFD0CECE"/>
      </right>
      <top/>
      <bottom/>
      <diagonal/>
    </border>
    <border>
      <left/>
      <right style="thin">
        <color rgb="FFD0CECE"/>
      </right>
      <top style="thin">
        <color rgb="FFD0CECE"/>
      </top>
      <bottom/>
      <diagonal/>
    </border>
    <border>
      <left/>
      <right style="medium">
        <color rgb="FF3399FF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3399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2F5496"/>
      </bottom>
      <diagonal/>
    </border>
    <border>
      <left style="medium">
        <color rgb="FF2F5496"/>
      </left>
      <right/>
      <top style="medium">
        <color rgb="FF2F5496"/>
      </top>
      <bottom/>
      <diagonal/>
    </border>
    <border>
      <left/>
      <right/>
      <top style="medium">
        <color rgb="FF2F5496"/>
      </top>
      <bottom/>
      <diagonal/>
    </border>
    <border>
      <left style="medium">
        <color rgb="FF2F5496"/>
      </left>
      <right/>
      <top/>
      <bottom/>
      <diagonal/>
    </border>
    <border>
      <left style="medium">
        <color rgb="FF2F5496"/>
      </left>
      <right/>
      <top/>
      <bottom/>
      <diagonal/>
    </border>
    <border>
      <left style="thin">
        <color rgb="FFB7E1CD"/>
      </left>
      <right style="thin">
        <color rgb="FFB7E1CD"/>
      </right>
      <top style="thin">
        <color rgb="FFB7E1CD"/>
      </top>
      <bottom/>
      <diagonal/>
    </border>
    <border>
      <left/>
      <right/>
      <top/>
      <bottom style="medium">
        <color rgb="FF2F5496"/>
      </bottom>
      <diagonal/>
    </border>
    <border>
      <left style="thin">
        <color rgb="FFB7E1CD"/>
      </left>
      <right style="thin">
        <color rgb="FFB7E1CD"/>
      </right>
      <top/>
      <bottom/>
      <diagonal/>
    </border>
    <border>
      <left/>
      <right/>
      <top style="medium">
        <color rgb="FF2F5496"/>
      </top>
      <bottom/>
      <diagonal/>
    </border>
    <border>
      <left style="thin">
        <color rgb="FFB7E1CD"/>
      </left>
      <right style="thin">
        <color rgb="FFB7E1CD"/>
      </right>
      <top/>
      <bottom style="thin">
        <color rgb="FFB7E1CD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7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9" fillId="10" borderId="8" xfId="0" applyNumberFormat="1" applyFont="1" applyFill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14" fontId="9" fillId="10" borderId="1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9" fillId="10" borderId="11" xfId="0" applyNumberFormat="1" applyFont="1" applyFill="1" applyBorder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9" fillId="10" borderId="15" xfId="0" applyNumberFormat="1" applyFont="1" applyFill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14" fontId="9" fillId="10" borderId="17" xfId="0" applyNumberFormat="1" applyFont="1" applyFill="1" applyBorder="1" applyAlignment="1">
      <alignment vertical="center"/>
    </xf>
    <xf numFmtId="176" fontId="0" fillId="11" borderId="1" xfId="0" applyNumberFormat="1" applyFont="1" applyFill="1" applyBorder="1" applyAlignment="1">
      <alignment horizontal="right" vertical="center"/>
    </xf>
    <xf numFmtId="176" fontId="9" fillId="10" borderId="1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4" fontId="0" fillId="8" borderId="20" xfId="0" applyNumberFormat="1" applyFont="1" applyFill="1" applyBorder="1" applyAlignment="1">
      <alignment vertical="center"/>
    </xf>
    <xf numFmtId="176" fontId="0" fillId="8" borderId="20" xfId="0" applyNumberFormat="1" applyFont="1" applyFill="1" applyBorder="1" applyAlignment="1">
      <alignment horizontal="center" vertical="center"/>
    </xf>
    <xf numFmtId="176" fontId="9" fillId="1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10" borderId="21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4" fontId="9" fillId="10" borderId="22" xfId="0" applyNumberFormat="1" applyFont="1" applyFill="1" applyBorder="1" applyAlignment="1">
      <alignment vertical="center"/>
    </xf>
    <xf numFmtId="14" fontId="0" fillId="8" borderId="20" xfId="0" applyNumberFormat="1" applyFont="1" applyFill="1" applyBorder="1" applyAlignment="1">
      <alignment horizontal="right" vertical="center"/>
    </xf>
    <xf numFmtId="176" fontId="9" fillId="10" borderId="23" xfId="0" applyNumberFormat="1" applyFont="1" applyFill="1" applyBorder="1" applyAlignment="1">
      <alignment vertical="center"/>
    </xf>
    <xf numFmtId="176" fontId="0" fillId="10" borderId="1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8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12" borderId="1" xfId="0" applyNumberFormat="1" applyFont="1" applyFill="1" applyBorder="1" applyAlignment="1">
      <alignment horizontal="center" vertical="center"/>
    </xf>
    <xf numFmtId="14" fontId="0" fillId="12" borderId="1" xfId="0" applyNumberFormat="1" applyFont="1" applyFill="1" applyBorder="1" applyAlignment="1">
      <alignment horizontal="center" vertical="center"/>
    </xf>
    <xf numFmtId="14" fontId="0" fillId="0" borderId="3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4" fontId="9" fillId="10" borderId="32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16" borderId="1" xfId="0" applyNumberFormat="1" applyFont="1" applyFill="1" applyBorder="1" applyAlignment="1">
      <alignment horizontal="center" vertical="center"/>
    </xf>
    <xf numFmtId="14" fontId="0" fillId="16" borderId="1" xfId="0" applyNumberFormat="1" applyFont="1" applyFill="1" applyBorder="1" applyAlignment="1">
      <alignment horizontal="center" vertical="center"/>
    </xf>
    <xf numFmtId="14" fontId="9" fillId="10" borderId="34" xfId="0" applyNumberFormat="1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76" fontId="9" fillId="1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37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9" fillId="10" borderId="38" xfId="0" applyNumberFormat="1" applyFont="1" applyFill="1" applyBorder="1" applyAlignment="1">
      <alignment vertical="center"/>
    </xf>
    <xf numFmtId="0" fontId="0" fillId="15" borderId="1" xfId="0" applyFont="1" applyFill="1" applyBorder="1" applyAlignment="1">
      <alignment horizontal="center" vertical="center"/>
    </xf>
    <xf numFmtId="176" fontId="9" fillId="10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9" fillId="10" borderId="4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4" fontId="9" fillId="10" borderId="43" xfId="0" applyNumberFormat="1" applyFont="1" applyFill="1" applyBorder="1" applyAlignment="1">
      <alignment vertical="center"/>
    </xf>
    <xf numFmtId="176" fontId="9" fillId="10" borderId="43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76" fontId="0" fillId="0" borderId="4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18" borderId="1" xfId="0" applyFont="1" applyFill="1" applyBorder="1" applyAlignment="1">
      <alignment horizontal="center" vertical="center"/>
    </xf>
    <xf numFmtId="14" fontId="0" fillId="18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15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16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0" fillId="4" borderId="2" xfId="0" applyNumberFormat="1" applyFont="1" applyFill="1" applyBorder="1" applyAlignment="1">
      <alignment horizontal="center" vertical="center"/>
    </xf>
    <xf numFmtId="14" fontId="0" fillId="16" borderId="2" xfId="0" applyNumberFormat="1" applyFont="1" applyFill="1" applyBorder="1" applyAlignment="1">
      <alignment horizontal="center" vertical="center"/>
    </xf>
    <xf numFmtId="176" fontId="0" fillId="8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8" borderId="12" xfId="0" applyNumberFormat="1" applyFont="1" applyFill="1" applyBorder="1" applyAlignment="1">
      <alignment horizontal="center" vertical="center" wrapText="1"/>
    </xf>
    <xf numFmtId="176" fontId="0" fillId="9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4" fontId="0" fillId="9" borderId="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76" fontId="0" fillId="14" borderId="2" xfId="0" applyNumberFormat="1" applyFont="1" applyFill="1" applyBorder="1" applyAlignment="1">
      <alignment horizontal="center" vertical="center"/>
    </xf>
    <xf numFmtId="14" fontId="0" fillId="14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13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18" borderId="2" xfId="0" applyNumberFormat="1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center" vertical="center"/>
    </xf>
    <xf numFmtId="14" fontId="0" fillId="17" borderId="42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176" fontId="0" fillId="15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6" fillId="21" borderId="0" xfId="0" applyFont="1" applyFill="1" applyAlignment="1">
      <alignment horizontal="center" vertical="center"/>
    </xf>
  </cellXfs>
  <cellStyles count="1">
    <cellStyle name="一般" xfId="0" builtinId="0"/>
  </cellStyles>
  <dxfs count="2"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2" width="7" customWidth="1"/>
    <col min="3" max="3" width="8.89453125" customWidth="1"/>
    <col min="4" max="4" width="9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124" t="s">
        <v>11</v>
      </c>
      <c r="B2" s="17"/>
      <c r="C2" s="18">
        <v>42941</v>
      </c>
      <c r="D2" s="8" t="s">
        <v>14</v>
      </c>
      <c r="E2" s="131" t="s">
        <v>15</v>
      </c>
      <c r="F2" s="109"/>
      <c r="G2" s="109"/>
      <c r="H2" s="109"/>
      <c r="I2" s="109"/>
      <c r="J2" s="5"/>
      <c r="K2" s="20"/>
      <c r="L2" s="20">
        <v>276</v>
      </c>
      <c r="M2" s="20">
        <v>-276</v>
      </c>
      <c r="N2" s="21" t="s">
        <v>25</v>
      </c>
      <c r="O2" s="8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 customHeight="1">
      <c r="A3" s="112"/>
      <c r="B3" s="17"/>
      <c r="C3" s="23">
        <v>42954</v>
      </c>
      <c r="D3" s="24" t="s">
        <v>33</v>
      </c>
      <c r="E3" s="132" t="s">
        <v>38</v>
      </c>
      <c r="F3" s="133"/>
      <c r="G3" s="133"/>
      <c r="H3" s="133"/>
      <c r="I3" s="133"/>
      <c r="J3" s="5"/>
      <c r="K3" s="20"/>
      <c r="L3" s="20">
        <v>1000</v>
      </c>
      <c r="M3" s="20">
        <f>M2-L3</f>
        <v>-1276</v>
      </c>
      <c r="N3" s="26" t="s">
        <v>49</v>
      </c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23" t="s">
        <v>50</v>
      </c>
      <c r="B4" s="125">
        <v>42990</v>
      </c>
      <c r="C4" s="30">
        <v>42982</v>
      </c>
      <c r="D4" s="32" t="s">
        <v>52</v>
      </c>
      <c r="E4" s="118" t="s">
        <v>53</v>
      </c>
      <c r="F4" s="119"/>
      <c r="G4" s="119"/>
      <c r="H4" s="119"/>
      <c r="I4" s="120"/>
      <c r="J4" s="5"/>
      <c r="K4" s="20"/>
      <c r="L4" s="38">
        <v>76</v>
      </c>
      <c r="M4" s="20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26"/>
      <c r="C5" s="41">
        <v>42983</v>
      </c>
      <c r="D5" s="42" t="s">
        <v>59</v>
      </c>
      <c r="E5" s="122" t="s">
        <v>60</v>
      </c>
      <c r="F5" s="119"/>
      <c r="G5" s="119"/>
      <c r="H5" s="119"/>
      <c r="I5" s="120"/>
      <c r="J5" s="5"/>
      <c r="K5" s="20"/>
      <c r="L5" s="20">
        <v>27</v>
      </c>
      <c r="M5" s="20">
        <f>M3-L5</f>
        <v>-1303</v>
      </c>
      <c r="N5" s="46" t="s">
        <v>61</v>
      </c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26"/>
      <c r="C6" s="48">
        <v>42988</v>
      </c>
      <c r="D6" s="52"/>
      <c r="E6" s="122" t="s">
        <v>63</v>
      </c>
      <c r="F6" s="119"/>
      <c r="G6" s="119"/>
      <c r="H6" s="119"/>
      <c r="I6" s="120"/>
      <c r="J6" s="5"/>
      <c r="K6" s="20"/>
      <c r="L6" s="20">
        <v>1560</v>
      </c>
      <c r="M6" s="20">
        <f t="shared" ref="M6:M7" si="0">M5-L6</f>
        <v>-2863</v>
      </c>
      <c r="N6" s="46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26"/>
      <c r="C7" s="41">
        <v>42989</v>
      </c>
      <c r="D7" s="52" t="s">
        <v>59</v>
      </c>
      <c r="E7" s="115" t="s">
        <v>64</v>
      </c>
      <c r="F7" s="116"/>
      <c r="G7" s="116"/>
      <c r="H7" s="116"/>
      <c r="I7" s="117"/>
      <c r="J7" s="55"/>
      <c r="K7" s="20"/>
      <c r="L7" s="20">
        <v>148</v>
      </c>
      <c r="M7" s="20">
        <f t="shared" si="0"/>
        <v>-3011</v>
      </c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2"/>
      <c r="B8" s="127"/>
      <c r="C8" s="56">
        <v>42991</v>
      </c>
      <c r="D8" s="57" t="s">
        <v>65</v>
      </c>
      <c r="E8" s="118" t="s">
        <v>66</v>
      </c>
      <c r="F8" s="119"/>
      <c r="G8" s="119"/>
      <c r="H8" s="119"/>
      <c r="I8" s="120"/>
      <c r="J8" s="5"/>
      <c r="K8" s="20"/>
      <c r="L8" s="38">
        <v>550</v>
      </c>
      <c r="M8" s="20">
        <f>M7-26</f>
        <v>-3037</v>
      </c>
      <c r="N8" s="58" t="s">
        <v>67</v>
      </c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59"/>
      <c r="B9" s="60"/>
      <c r="C9" s="18">
        <v>42991</v>
      </c>
      <c r="D9" s="61"/>
      <c r="E9" s="128" t="s">
        <v>68</v>
      </c>
      <c r="F9" s="129"/>
      <c r="G9" s="129"/>
      <c r="H9" s="129"/>
      <c r="I9" s="129"/>
      <c r="J9" s="5"/>
      <c r="K9" s="20"/>
      <c r="L9" s="20">
        <v>100</v>
      </c>
      <c r="M9" s="20">
        <f t="shared" ref="M9:M12" si="1">M8-L9</f>
        <v>-3137</v>
      </c>
      <c r="N9" s="58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62" t="s">
        <v>69</v>
      </c>
      <c r="B10" s="63">
        <v>42996</v>
      </c>
      <c r="C10" s="18">
        <v>42996</v>
      </c>
      <c r="D10" s="61" t="s">
        <v>72</v>
      </c>
      <c r="E10" s="108" t="s">
        <v>73</v>
      </c>
      <c r="F10" s="109"/>
      <c r="G10" s="109"/>
      <c r="H10" s="109"/>
      <c r="I10" s="109"/>
      <c r="J10" s="5"/>
      <c r="K10" s="20"/>
      <c r="L10" s="20">
        <v>299</v>
      </c>
      <c r="M10" s="20">
        <f t="shared" si="1"/>
        <v>-3436</v>
      </c>
      <c r="N10" s="26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62"/>
      <c r="B11" s="63"/>
      <c r="C11" s="64">
        <v>42996</v>
      </c>
      <c r="D11" s="42" t="s">
        <v>59</v>
      </c>
      <c r="E11" s="121" t="s">
        <v>79</v>
      </c>
      <c r="F11" s="109"/>
      <c r="G11" s="109"/>
      <c r="H11" s="109"/>
      <c r="I11" s="109"/>
      <c r="J11" s="5"/>
      <c r="K11" s="20"/>
      <c r="L11" s="20">
        <v>2100</v>
      </c>
      <c r="M11" s="20">
        <f t="shared" si="1"/>
        <v>-5536</v>
      </c>
      <c r="N11" s="26"/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62"/>
      <c r="B12" s="63"/>
      <c r="C12" s="18">
        <v>42996</v>
      </c>
      <c r="D12" s="52" t="s">
        <v>59</v>
      </c>
      <c r="E12" s="108" t="s">
        <v>89</v>
      </c>
      <c r="F12" s="109"/>
      <c r="G12" s="109"/>
      <c r="H12" s="109"/>
      <c r="I12" s="109"/>
      <c r="J12" s="5"/>
      <c r="K12" s="20"/>
      <c r="L12" s="20">
        <v>315</v>
      </c>
      <c r="M12" s="20">
        <f t="shared" si="1"/>
        <v>-5851</v>
      </c>
      <c r="N12" s="26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67" t="s">
        <v>11</v>
      </c>
      <c r="B13" s="17"/>
      <c r="C13" s="18">
        <v>42996</v>
      </c>
      <c r="D13" s="5"/>
      <c r="E13" s="108" t="s">
        <v>98</v>
      </c>
      <c r="F13" s="109"/>
      <c r="G13" s="109"/>
      <c r="H13" s="109"/>
      <c r="I13" s="109"/>
      <c r="J13" s="5"/>
      <c r="K13" s="20">
        <v>5600</v>
      </c>
      <c r="L13" s="20"/>
      <c r="M13" s="20">
        <f>M12+K13</f>
        <v>-251</v>
      </c>
      <c r="N13" s="8" t="s">
        <v>34</v>
      </c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71" t="s">
        <v>102</v>
      </c>
      <c r="B14" s="72">
        <v>43006</v>
      </c>
      <c r="C14" s="18">
        <v>42994</v>
      </c>
      <c r="D14" s="8" t="s">
        <v>107</v>
      </c>
      <c r="E14" s="108" t="s">
        <v>108</v>
      </c>
      <c r="F14" s="109"/>
      <c r="G14" s="109"/>
      <c r="H14" s="109"/>
      <c r="I14" s="109"/>
      <c r="J14" s="5"/>
      <c r="K14" s="20"/>
      <c r="L14" s="20">
        <v>1890</v>
      </c>
      <c r="M14" s="20">
        <f t="shared" ref="M14:M24" si="2">M13-L14</f>
        <v>-2141</v>
      </c>
      <c r="N14" s="46" t="s">
        <v>110</v>
      </c>
      <c r="O14" s="8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62" t="s">
        <v>69</v>
      </c>
      <c r="B15" s="63">
        <v>42996</v>
      </c>
      <c r="C15" s="18">
        <v>42998</v>
      </c>
      <c r="D15" s="8" t="s">
        <v>113</v>
      </c>
      <c r="E15" s="108" t="s">
        <v>73</v>
      </c>
      <c r="F15" s="109"/>
      <c r="G15" s="109"/>
      <c r="H15" s="109"/>
      <c r="I15" s="109"/>
      <c r="J15" s="5"/>
      <c r="K15" s="20"/>
      <c r="L15" s="20">
        <v>299</v>
      </c>
      <c r="M15" s="20">
        <f t="shared" si="2"/>
        <v>-2440</v>
      </c>
      <c r="N15" s="21" t="s">
        <v>25</v>
      </c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10" t="s">
        <v>102</v>
      </c>
      <c r="B16" s="114">
        <v>43006</v>
      </c>
      <c r="C16" s="18">
        <v>42998</v>
      </c>
      <c r="D16" s="8" t="s">
        <v>115</v>
      </c>
      <c r="E16" s="108" t="s">
        <v>116</v>
      </c>
      <c r="F16" s="109"/>
      <c r="G16" s="109"/>
      <c r="H16" s="109"/>
      <c r="I16" s="109"/>
      <c r="J16" s="5"/>
      <c r="K16" s="20"/>
      <c r="L16" s="20">
        <v>5000</v>
      </c>
      <c r="M16" s="20">
        <f t="shared" si="2"/>
        <v>-7440</v>
      </c>
      <c r="N16" s="46" t="s">
        <v>110</v>
      </c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11"/>
      <c r="B17" s="111"/>
      <c r="C17" s="18">
        <v>42999</v>
      </c>
      <c r="D17" s="8" t="s">
        <v>117</v>
      </c>
      <c r="E17" s="108" t="s">
        <v>118</v>
      </c>
      <c r="F17" s="109"/>
      <c r="G17" s="109"/>
      <c r="H17" s="109"/>
      <c r="I17" s="109"/>
      <c r="J17" s="5"/>
      <c r="K17" s="20"/>
      <c r="L17" s="20">
        <v>903</v>
      </c>
      <c r="M17" s="20">
        <f t="shared" si="2"/>
        <v>-8343</v>
      </c>
      <c r="N17" s="46" t="s">
        <v>110</v>
      </c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11"/>
      <c r="B18" s="111"/>
      <c r="C18" s="18">
        <v>42999</v>
      </c>
      <c r="D18" s="8" t="s">
        <v>119</v>
      </c>
      <c r="E18" s="108" t="s">
        <v>120</v>
      </c>
      <c r="F18" s="109"/>
      <c r="G18" s="109"/>
      <c r="H18" s="109"/>
      <c r="I18" s="109"/>
      <c r="J18" s="5"/>
      <c r="K18" s="20"/>
      <c r="L18" s="20">
        <v>500</v>
      </c>
      <c r="M18" s="20">
        <f t="shared" si="2"/>
        <v>-8843</v>
      </c>
      <c r="N18" s="46" t="s">
        <v>110</v>
      </c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111"/>
      <c r="B19" s="111"/>
      <c r="C19" s="18">
        <v>42999</v>
      </c>
      <c r="D19" s="8" t="s">
        <v>121</v>
      </c>
      <c r="E19" s="108" t="s">
        <v>122</v>
      </c>
      <c r="F19" s="109"/>
      <c r="G19" s="109"/>
      <c r="H19" s="109"/>
      <c r="I19" s="109"/>
      <c r="J19" s="5"/>
      <c r="K19" s="20"/>
      <c r="L19" s="20">
        <v>903</v>
      </c>
      <c r="M19" s="20">
        <f t="shared" si="2"/>
        <v>-9746</v>
      </c>
      <c r="N19" s="46" t="s">
        <v>110</v>
      </c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12"/>
      <c r="B20" s="112"/>
      <c r="C20" s="18">
        <v>42999</v>
      </c>
      <c r="D20" s="8" t="s">
        <v>119</v>
      </c>
      <c r="E20" s="108" t="s">
        <v>123</v>
      </c>
      <c r="F20" s="109"/>
      <c r="G20" s="109"/>
      <c r="H20" s="109"/>
      <c r="I20" s="109"/>
      <c r="J20" s="5"/>
      <c r="K20" s="20"/>
      <c r="L20" s="20">
        <v>655</v>
      </c>
      <c r="M20" s="20">
        <f t="shared" si="2"/>
        <v>-10401</v>
      </c>
      <c r="N20" s="46" t="s">
        <v>110</v>
      </c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124" t="s">
        <v>11</v>
      </c>
      <c r="B21" s="17"/>
      <c r="C21" s="18">
        <v>42998</v>
      </c>
      <c r="D21" s="57" t="s">
        <v>65</v>
      </c>
      <c r="E21" s="108" t="s">
        <v>124</v>
      </c>
      <c r="F21" s="109"/>
      <c r="G21" s="109"/>
      <c r="H21" s="109"/>
      <c r="I21" s="109"/>
      <c r="J21" s="5"/>
      <c r="K21" s="5"/>
      <c r="L21" s="5">
        <v>400</v>
      </c>
      <c r="M21" s="20">
        <f t="shared" si="2"/>
        <v>-10801</v>
      </c>
      <c r="N21" s="26" t="s">
        <v>49</v>
      </c>
      <c r="O21" s="8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111"/>
      <c r="B22" s="18"/>
      <c r="C22" s="65">
        <v>42999</v>
      </c>
      <c r="D22" s="57" t="s">
        <v>65</v>
      </c>
      <c r="E22" s="108" t="s">
        <v>125</v>
      </c>
      <c r="F22" s="109"/>
      <c r="G22" s="109"/>
      <c r="H22" s="109"/>
      <c r="I22" s="109"/>
      <c r="J22" s="5"/>
      <c r="K22" s="5"/>
      <c r="L22" s="20">
        <v>120</v>
      </c>
      <c r="M22" s="20">
        <f t="shared" si="2"/>
        <v>-10921</v>
      </c>
      <c r="N22" s="26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111"/>
      <c r="B23" s="17"/>
      <c r="C23" s="18">
        <v>43002</v>
      </c>
      <c r="D23" s="8" t="s">
        <v>126</v>
      </c>
      <c r="E23" s="108" t="s">
        <v>127</v>
      </c>
      <c r="F23" s="109"/>
      <c r="G23" s="109"/>
      <c r="H23" s="109"/>
      <c r="I23" s="109"/>
      <c r="J23" s="5"/>
      <c r="K23" s="5"/>
      <c r="L23" s="20">
        <v>1200</v>
      </c>
      <c r="M23" s="20">
        <f t="shared" si="2"/>
        <v>-12121</v>
      </c>
      <c r="N23" s="46" t="s">
        <v>128</v>
      </c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111"/>
      <c r="B24" s="17"/>
      <c r="C24" s="18">
        <v>43003</v>
      </c>
      <c r="D24" s="8" t="s">
        <v>129</v>
      </c>
      <c r="E24" s="108" t="s">
        <v>130</v>
      </c>
      <c r="F24" s="109"/>
      <c r="G24" s="109"/>
      <c r="H24" s="109"/>
      <c r="I24" s="109"/>
      <c r="J24" s="5"/>
      <c r="K24" s="5"/>
      <c r="L24" s="20">
        <v>76</v>
      </c>
      <c r="M24" s="20">
        <f t="shared" si="2"/>
        <v>-12197</v>
      </c>
      <c r="N24" s="21" t="s">
        <v>25</v>
      </c>
      <c r="O24" s="8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112"/>
      <c r="B25" s="17"/>
      <c r="C25" s="18">
        <v>43003</v>
      </c>
      <c r="D25" s="5"/>
      <c r="E25" s="108" t="s">
        <v>131</v>
      </c>
      <c r="F25" s="109"/>
      <c r="G25" s="109"/>
      <c r="H25" s="109"/>
      <c r="I25" s="109"/>
      <c r="J25" s="5"/>
      <c r="K25" s="5">
        <v>1750</v>
      </c>
      <c r="L25" s="5"/>
      <c r="M25" s="20">
        <f>M24+K25</f>
        <v>-10447</v>
      </c>
      <c r="N25" s="8" t="s">
        <v>34</v>
      </c>
      <c r="O25" s="8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110" t="s">
        <v>102</v>
      </c>
      <c r="B26" s="114">
        <v>43006</v>
      </c>
      <c r="C26" s="18">
        <v>43003</v>
      </c>
      <c r="D26" s="8" t="s">
        <v>132</v>
      </c>
      <c r="E26" s="108" t="s">
        <v>133</v>
      </c>
      <c r="F26" s="109"/>
      <c r="G26" s="109"/>
      <c r="H26" s="109"/>
      <c r="I26" s="109"/>
      <c r="J26" s="5"/>
      <c r="K26" s="5"/>
      <c r="L26" s="5">
        <v>24</v>
      </c>
      <c r="M26" s="20">
        <f t="shared" ref="M26:M39" si="3">M25-L26</f>
        <v>-10471</v>
      </c>
      <c r="N26" s="21" t="s">
        <v>25</v>
      </c>
      <c r="O26" s="8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112"/>
      <c r="B27" s="112"/>
      <c r="C27" s="18">
        <v>43003</v>
      </c>
      <c r="D27" s="8" t="s">
        <v>134</v>
      </c>
      <c r="E27" s="108" t="s">
        <v>135</v>
      </c>
      <c r="F27" s="109"/>
      <c r="G27" s="109"/>
      <c r="H27" s="109"/>
      <c r="I27" s="109"/>
      <c r="J27" s="5"/>
      <c r="K27" s="5"/>
      <c r="L27" s="20">
        <v>59</v>
      </c>
      <c r="M27" s="20">
        <f t="shared" si="3"/>
        <v>-10530</v>
      </c>
      <c r="N27" s="21" t="s">
        <v>25</v>
      </c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113" t="s">
        <v>12</v>
      </c>
      <c r="B28" s="18"/>
      <c r="C28" s="18">
        <v>43003</v>
      </c>
      <c r="D28" s="8" t="s">
        <v>136</v>
      </c>
      <c r="E28" s="108" t="s">
        <v>137</v>
      </c>
      <c r="F28" s="109"/>
      <c r="G28" s="109"/>
      <c r="H28" s="109"/>
      <c r="I28" s="109"/>
      <c r="J28" s="5"/>
      <c r="K28" s="5"/>
      <c r="L28" s="5">
        <v>13</v>
      </c>
      <c r="M28" s="20">
        <f t="shared" si="3"/>
        <v>-10543</v>
      </c>
      <c r="N28" s="21"/>
      <c r="O28" s="8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111"/>
      <c r="B29" s="18"/>
      <c r="C29" s="18">
        <v>43003</v>
      </c>
      <c r="D29" s="8"/>
      <c r="E29" s="108" t="s">
        <v>138</v>
      </c>
      <c r="F29" s="109"/>
      <c r="G29" s="109"/>
      <c r="H29" s="109"/>
      <c r="I29" s="109"/>
      <c r="J29" s="5"/>
      <c r="K29" s="5"/>
      <c r="L29" s="5">
        <v>2300</v>
      </c>
      <c r="M29" s="20">
        <f t="shared" si="3"/>
        <v>-12843</v>
      </c>
      <c r="N29" s="46" t="s">
        <v>61</v>
      </c>
      <c r="O29" s="8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6.5" customHeight="1">
      <c r="A30" s="111"/>
      <c r="B30" s="18"/>
      <c r="C30" s="18">
        <v>43003</v>
      </c>
      <c r="D30" s="8" t="s">
        <v>65</v>
      </c>
      <c r="E30" s="108" t="s">
        <v>22</v>
      </c>
      <c r="F30" s="109"/>
      <c r="G30" s="109"/>
      <c r="H30" s="109"/>
      <c r="I30" s="109"/>
      <c r="J30" s="5"/>
      <c r="K30" s="5"/>
      <c r="L30" s="5">
        <v>120</v>
      </c>
      <c r="M30" s="20">
        <f t="shared" si="3"/>
        <v>-12963</v>
      </c>
      <c r="N30" s="26" t="s">
        <v>49</v>
      </c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6.5" customHeight="1">
      <c r="A31" s="111"/>
      <c r="B31" s="18"/>
      <c r="C31" s="18">
        <v>43003</v>
      </c>
      <c r="D31" s="8" t="s">
        <v>65</v>
      </c>
      <c r="E31" s="108" t="s">
        <v>24</v>
      </c>
      <c r="F31" s="109"/>
      <c r="G31" s="109"/>
      <c r="H31" s="109"/>
      <c r="I31" s="109"/>
      <c r="J31" s="5"/>
      <c r="K31" s="5"/>
      <c r="L31" s="5">
        <f>48+48</f>
        <v>96</v>
      </c>
      <c r="M31" s="20">
        <f t="shared" si="3"/>
        <v>-13059</v>
      </c>
      <c r="N31" s="26" t="s">
        <v>49</v>
      </c>
      <c r="O31" s="8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.5" customHeight="1">
      <c r="A32" s="112"/>
      <c r="B32" s="18"/>
      <c r="C32" s="18">
        <v>43003</v>
      </c>
      <c r="D32" s="8"/>
      <c r="E32" s="108" t="s">
        <v>26</v>
      </c>
      <c r="F32" s="109"/>
      <c r="G32" s="109"/>
      <c r="H32" s="109"/>
      <c r="I32" s="109"/>
      <c r="J32" s="5"/>
      <c r="K32" s="5"/>
      <c r="L32" s="5">
        <v>180</v>
      </c>
      <c r="M32" s="20">
        <f t="shared" si="3"/>
        <v>-13239</v>
      </c>
      <c r="N32" s="26"/>
      <c r="O32" s="8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6.5" customHeight="1">
      <c r="A33" s="67" t="s">
        <v>11</v>
      </c>
      <c r="B33" s="18"/>
      <c r="C33" s="18">
        <v>43004</v>
      </c>
      <c r="D33" s="8" t="s">
        <v>139</v>
      </c>
      <c r="E33" s="108" t="s">
        <v>140</v>
      </c>
      <c r="F33" s="109"/>
      <c r="G33" s="109"/>
      <c r="H33" s="109"/>
      <c r="I33" s="109"/>
      <c r="J33" s="5"/>
      <c r="K33" s="5"/>
      <c r="L33" s="5">
        <v>27</v>
      </c>
      <c r="M33" s="20">
        <f t="shared" si="3"/>
        <v>-13266</v>
      </c>
      <c r="N33" s="21" t="s">
        <v>25</v>
      </c>
      <c r="O33" s="8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5" customHeight="1">
      <c r="A34" s="110" t="s">
        <v>102</v>
      </c>
      <c r="B34" s="114">
        <v>43006</v>
      </c>
      <c r="C34" s="18">
        <v>43004</v>
      </c>
      <c r="D34" s="8" t="s">
        <v>141</v>
      </c>
      <c r="E34" s="108" t="s">
        <v>143</v>
      </c>
      <c r="F34" s="109"/>
      <c r="G34" s="109"/>
      <c r="H34" s="109"/>
      <c r="I34" s="109"/>
      <c r="J34" s="5"/>
      <c r="K34" s="5"/>
      <c r="L34" s="5">
        <v>411</v>
      </c>
      <c r="M34" s="20">
        <f t="shared" si="3"/>
        <v>-13677</v>
      </c>
      <c r="N34" s="46" t="s">
        <v>110</v>
      </c>
      <c r="O34" s="8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6.5" customHeight="1">
      <c r="A35" s="111"/>
      <c r="B35" s="111"/>
      <c r="C35" s="18">
        <v>43004</v>
      </c>
      <c r="D35" s="8" t="s">
        <v>144</v>
      </c>
      <c r="E35" s="108" t="s">
        <v>145</v>
      </c>
      <c r="F35" s="109"/>
      <c r="G35" s="109"/>
      <c r="H35" s="109"/>
      <c r="I35" s="109"/>
      <c r="J35" s="5"/>
      <c r="K35" s="5"/>
      <c r="L35" s="5">
        <v>160</v>
      </c>
      <c r="M35" s="20">
        <f t="shared" si="3"/>
        <v>-13837</v>
      </c>
      <c r="N35" s="46" t="s">
        <v>110</v>
      </c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6.5" customHeight="1">
      <c r="A36" s="112"/>
      <c r="B36" s="112"/>
      <c r="C36" s="18">
        <v>43005</v>
      </c>
      <c r="D36" s="8" t="s">
        <v>147</v>
      </c>
      <c r="E36" s="108" t="s">
        <v>149</v>
      </c>
      <c r="F36" s="109"/>
      <c r="G36" s="109"/>
      <c r="H36" s="109"/>
      <c r="I36" s="109"/>
      <c r="J36" s="5"/>
      <c r="K36" s="5"/>
      <c r="L36" s="5">
        <v>48</v>
      </c>
      <c r="M36" s="20">
        <f t="shared" si="3"/>
        <v>-13885</v>
      </c>
      <c r="N36" s="21" t="s">
        <v>25</v>
      </c>
      <c r="O36" s="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6.5" customHeight="1">
      <c r="A37" s="113" t="s">
        <v>12</v>
      </c>
      <c r="B37" s="18"/>
      <c r="C37" s="18">
        <v>43007</v>
      </c>
      <c r="D37" s="8" t="s">
        <v>151</v>
      </c>
      <c r="E37" s="108" t="s">
        <v>137</v>
      </c>
      <c r="F37" s="109"/>
      <c r="G37" s="109"/>
      <c r="H37" s="109"/>
      <c r="I37" s="109"/>
      <c r="J37" s="5"/>
      <c r="K37" s="5"/>
      <c r="L37" s="5">
        <v>16</v>
      </c>
      <c r="M37" s="20">
        <f t="shared" si="3"/>
        <v>-13901</v>
      </c>
      <c r="N37" s="21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11"/>
      <c r="B38" s="18"/>
      <c r="C38" s="18">
        <v>43007</v>
      </c>
      <c r="D38" s="8" t="s">
        <v>154</v>
      </c>
      <c r="E38" s="108" t="s">
        <v>137</v>
      </c>
      <c r="F38" s="109"/>
      <c r="G38" s="109"/>
      <c r="H38" s="109"/>
      <c r="I38" s="109"/>
      <c r="J38" s="5"/>
      <c r="K38" s="5"/>
      <c r="L38" s="5">
        <v>11</v>
      </c>
      <c r="M38" s="20">
        <f t="shared" si="3"/>
        <v>-13912</v>
      </c>
      <c r="N38" s="21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6.5" customHeight="1">
      <c r="A39" s="112"/>
      <c r="B39" s="80"/>
      <c r="C39" s="18">
        <v>43007</v>
      </c>
      <c r="D39" s="5"/>
      <c r="E39" s="108" t="s">
        <v>157</v>
      </c>
      <c r="F39" s="109"/>
      <c r="G39" s="109"/>
      <c r="H39" s="109"/>
      <c r="I39" s="109"/>
      <c r="J39" s="5"/>
      <c r="K39" s="5"/>
      <c r="L39" s="5">
        <v>20</v>
      </c>
      <c r="M39" s="20">
        <f t="shared" si="3"/>
        <v>-13932</v>
      </c>
      <c r="N39" s="5"/>
      <c r="O39" s="8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6.5" customHeight="1">
      <c r="A40" s="84" t="s">
        <v>58</v>
      </c>
      <c r="B40" s="31" t="s">
        <v>55</v>
      </c>
      <c r="C40" s="86">
        <f>K13+K25</f>
        <v>7350</v>
      </c>
      <c r="D40" s="87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.5" customHeight="1">
      <c r="A41" s="88"/>
      <c r="B41" s="31" t="s">
        <v>56</v>
      </c>
      <c r="C41" s="39">
        <f>SUM(L:L)</f>
        <v>21882</v>
      </c>
      <c r="D41" s="87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.5" customHeight="1">
      <c r="A42" s="39"/>
      <c r="B42" s="31" t="s">
        <v>57</v>
      </c>
      <c r="C42" s="39">
        <v>13675</v>
      </c>
      <c r="D42" s="87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6.5" customHeight="1">
      <c r="A43" s="39"/>
      <c r="B43" s="90" t="s">
        <v>62</v>
      </c>
      <c r="C43" s="91">
        <f>C40-C41+C42</f>
        <v>-857</v>
      </c>
      <c r="D43" s="87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6.5" customHeight="1">
      <c r="A44" s="93"/>
      <c r="B44" s="18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6.5" customHeight="1">
      <c r="A45" s="5"/>
      <c r="B45" s="18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E1:I1"/>
    <mergeCell ref="E2:I2"/>
    <mergeCell ref="E3:I3"/>
    <mergeCell ref="A37:A39"/>
    <mergeCell ref="E27:I27"/>
    <mergeCell ref="E28:I28"/>
    <mergeCell ref="E23:I23"/>
    <mergeCell ref="E26:I26"/>
    <mergeCell ref="E25:I25"/>
    <mergeCell ref="E24:I24"/>
    <mergeCell ref="E37:I37"/>
    <mergeCell ref="E39:I39"/>
    <mergeCell ref="E38:I38"/>
    <mergeCell ref="A2:A3"/>
    <mergeCell ref="B4:B8"/>
    <mergeCell ref="A21:A25"/>
    <mergeCell ref="A26:A27"/>
    <mergeCell ref="B26:B27"/>
    <mergeCell ref="B16:B20"/>
    <mergeCell ref="A16:A20"/>
    <mergeCell ref="E4:I4"/>
    <mergeCell ref="E5:I5"/>
    <mergeCell ref="E6:I6"/>
    <mergeCell ref="E13:I13"/>
    <mergeCell ref="E29:I29"/>
    <mergeCell ref="E20:I20"/>
    <mergeCell ref="E21:I21"/>
    <mergeCell ref="E18:I18"/>
    <mergeCell ref="E17:I17"/>
    <mergeCell ref="E19:I19"/>
    <mergeCell ref="E22:I22"/>
    <mergeCell ref="E10:I10"/>
    <mergeCell ref="E9:I9"/>
    <mergeCell ref="A34:A36"/>
    <mergeCell ref="A28:A32"/>
    <mergeCell ref="B34:B36"/>
    <mergeCell ref="E7:I7"/>
    <mergeCell ref="E8:I8"/>
    <mergeCell ref="E12:I12"/>
    <mergeCell ref="E11:I11"/>
    <mergeCell ref="E15:I15"/>
    <mergeCell ref="E16:I16"/>
    <mergeCell ref="E14:I14"/>
    <mergeCell ref="E30:I30"/>
    <mergeCell ref="A4:A8"/>
    <mergeCell ref="E32:I32"/>
    <mergeCell ref="E31:I31"/>
    <mergeCell ref="E36:I36"/>
    <mergeCell ref="E35:I35"/>
    <mergeCell ref="E34:I34"/>
    <mergeCell ref="E33:I33"/>
  </mergeCells>
  <phoneticPr fontId="16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7" customWidth="1"/>
    <col min="2" max="2" width="6.20703125" customWidth="1"/>
    <col min="3" max="3" width="8.1015625" customWidth="1"/>
    <col min="4" max="4" width="7.7890625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C23</f>
        <v>-857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B3" s="18"/>
      <c r="C3" s="18">
        <v>43010</v>
      </c>
      <c r="D3" s="5"/>
      <c r="E3" s="108" t="s">
        <v>13</v>
      </c>
      <c r="F3" s="109"/>
      <c r="G3" s="109"/>
      <c r="H3" s="109"/>
      <c r="I3" s="109"/>
      <c r="J3" s="5"/>
      <c r="K3" s="5"/>
      <c r="L3" s="5">
        <v>2300</v>
      </c>
      <c r="M3" s="5"/>
      <c r="N3" s="5"/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11"/>
      <c r="B4" s="18"/>
      <c r="C4" s="18">
        <v>43010</v>
      </c>
      <c r="D4" s="8" t="s">
        <v>17</v>
      </c>
      <c r="E4" s="108" t="s">
        <v>18</v>
      </c>
      <c r="F4" s="109"/>
      <c r="G4" s="109"/>
      <c r="H4" s="109"/>
      <c r="I4" s="109"/>
      <c r="J4" s="5"/>
      <c r="K4" s="5"/>
      <c r="L4" s="5">
        <v>65</v>
      </c>
      <c r="M4" s="5"/>
      <c r="N4" s="5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8"/>
      <c r="C5" s="18">
        <v>43024</v>
      </c>
      <c r="D5" s="5"/>
      <c r="E5" s="108" t="s">
        <v>19</v>
      </c>
      <c r="F5" s="109"/>
      <c r="G5" s="109"/>
      <c r="H5" s="109"/>
      <c r="I5" s="109"/>
      <c r="J5" s="5"/>
      <c r="K5" s="5"/>
      <c r="L5" s="5">
        <v>2300</v>
      </c>
      <c r="M5" s="5"/>
      <c r="N5" s="5"/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8"/>
      <c r="C6" s="18">
        <v>43038</v>
      </c>
      <c r="D6" s="5"/>
      <c r="E6" s="108" t="s">
        <v>20</v>
      </c>
      <c r="F6" s="109"/>
      <c r="G6" s="109"/>
      <c r="H6" s="109"/>
      <c r="I6" s="109"/>
      <c r="J6" s="5"/>
      <c r="K6" s="5"/>
      <c r="L6" s="5">
        <v>2300</v>
      </c>
      <c r="M6" s="5"/>
      <c r="N6" s="5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8"/>
      <c r="C7" s="18">
        <v>43038</v>
      </c>
      <c r="D7" s="5"/>
      <c r="E7" s="108" t="s">
        <v>22</v>
      </c>
      <c r="F7" s="109"/>
      <c r="G7" s="109"/>
      <c r="H7" s="109"/>
      <c r="I7" s="109"/>
      <c r="J7" s="5"/>
      <c r="K7" s="5"/>
      <c r="L7" s="5">
        <v>120</v>
      </c>
      <c r="M7" s="5"/>
      <c r="N7" s="5"/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8"/>
      <c r="C8" s="18">
        <v>43038</v>
      </c>
      <c r="D8" s="5"/>
      <c r="E8" s="108" t="s">
        <v>24</v>
      </c>
      <c r="F8" s="109"/>
      <c r="G8" s="109"/>
      <c r="H8" s="109"/>
      <c r="I8" s="109"/>
      <c r="J8" s="5"/>
      <c r="K8" s="5"/>
      <c r="L8" s="5">
        <f>48+48</f>
        <v>96</v>
      </c>
      <c r="M8" s="5"/>
      <c r="N8" s="5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2"/>
      <c r="B9" s="18"/>
      <c r="C9" s="18">
        <v>43038</v>
      </c>
      <c r="D9" s="5"/>
      <c r="E9" s="108" t="s">
        <v>26</v>
      </c>
      <c r="F9" s="109"/>
      <c r="G9" s="109"/>
      <c r="H9" s="109"/>
      <c r="I9" s="109"/>
      <c r="J9" s="5"/>
      <c r="K9" s="5"/>
      <c r="L9" s="5">
        <v>180</v>
      </c>
      <c r="M9" s="5"/>
      <c r="N9" s="5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24" t="s">
        <v>11</v>
      </c>
      <c r="B10" s="18"/>
      <c r="C10" s="18">
        <v>43012</v>
      </c>
      <c r="D10" s="8" t="s">
        <v>28</v>
      </c>
      <c r="E10" s="108" t="s">
        <v>29</v>
      </c>
      <c r="F10" s="109"/>
      <c r="G10" s="109"/>
      <c r="H10" s="109"/>
      <c r="I10" s="109"/>
      <c r="J10" s="5"/>
      <c r="K10" s="5"/>
      <c r="L10" s="5">
        <v>35</v>
      </c>
      <c r="M10" s="5"/>
      <c r="N10" s="5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11"/>
      <c r="B11" s="18"/>
      <c r="C11" s="18">
        <v>43014</v>
      </c>
      <c r="D11" s="5"/>
      <c r="E11" s="108" t="s">
        <v>31</v>
      </c>
      <c r="F11" s="109"/>
      <c r="G11" s="109"/>
      <c r="H11" s="109"/>
      <c r="I11" s="109"/>
      <c r="J11" s="5"/>
      <c r="K11" s="5">
        <v>400</v>
      </c>
      <c r="L11" s="5"/>
      <c r="M11" s="5"/>
      <c r="N11" s="8" t="s">
        <v>34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8"/>
      <c r="C12" s="18">
        <v>43019</v>
      </c>
      <c r="D12" s="5"/>
      <c r="E12" s="108" t="s">
        <v>37</v>
      </c>
      <c r="F12" s="109"/>
      <c r="G12" s="109"/>
      <c r="H12" s="109"/>
      <c r="I12" s="109"/>
      <c r="J12" s="5"/>
      <c r="K12" s="5"/>
      <c r="L12" s="5">
        <v>6000</v>
      </c>
      <c r="M12" s="5"/>
      <c r="N12" s="8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8"/>
      <c r="C13" s="18">
        <v>43023</v>
      </c>
      <c r="D13" s="5" t="s">
        <v>39</v>
      </c>
      <c r="E13" s="108" t="s">
        <v>29</v>
      </c>
      <c r="F13" s="109"/>
      <c r="G13" s="109"/>
      <c r="H13" s="109"/>
      <c r="I13" s="109"/>
      <c r="J13" s="5"/>
      <c r="K13" s="5"/>
      <c r="L13" s="5">
        <v>35</v>
      </c>
      <c r="M13" s="5"/>
      <c r="N13" s="5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2"/>
      <c r="B14" s="18"/>
      <c r="C14" s="18">
        <v>43027</v>
      </c>
      <c r="D14" s="5"/>
      <c r="E14" s="108" t="s">
        <v>40</v>
      </c>
      <c r="F14" s="109"/>
      <c r="G14" s="109"/>
      <c r="H14" s="109"/>
      <c r="I14" s="109"/>
      <c r="J14" s="5"/>
      <c r="K14" s="5">
        <v>100000</v>
      </c>
      <c r="L14" s="5"/>
      <c r="M14" s="5"/>
      <c r="N14" s="8" t="s">
        <v>34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25" t="s">
        <v>41</v>
      </c>
      <c r="B15" s="18"/>
      <c r="C15" s="18">
        <v>43021</v>
      </c>
      <c r="D15" s="8" t="s">
        <v>42</v>
      </c>
      <c r="E15" s="108" t="s">
        <v>44</v>
      </c>
      <c r="F15" s="109"/>
      <c r="G15" s="109"/>
      <c r="H15" s="109"/>
      <c r="I15" s="109"/>
      <c r="J15" s="5"/>
      <c r="K15" s="5"/>
      <c r="L15" s="5">
        <v>6</v>
      </c>
      <c r="M15" s="5"/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8"/>
      <c r="B16" s="18"/>
      <c r="C16" s="18"/>
      <c r="D16" s="5"/>
      <c r="E16" s="108"/>
      <c r="F16" s="109"/>
      <c r="G16" s="109"/>
      <c r="H16" s="109"/>
      <c r="I16" s="109"/>
      <c r="J16" s="5"/>
      <c r="K16" s="5"/>
      <c r="L16" s="5"/>
      <c r="M16" s="5"/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8"/>
      <c r="B17" s="18"/>
      <c r="C17" s="18"/>
      <c r="D17" s="5"/>
      <c r="E17" s="108"/>
      <c r="F17" s="109"/>
      <c r="G17" s="109"/>
      <c r="H17" s="109"/>
      <c r="I17" s="109"/>
      <c r="J17" s="5"/>
      <c r="K17" s="5"/>
      <c r="L17" s="5"/>
      <c r="M17" s="5"/>
      <c r="N17" s="5"/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8"/>
      <c r="B18" s="18"/>
      <c r="C18" s="18"/>
      <c r="D18" s="5"/>
      <c r="E18" s="108"/>
      <c r="F18" s="109"/>
      <c r="G18" s="109"/>
      <c r="H18" s="109"/>
      <c r="I18" s="109"/>
      <c r="J18" s="5"/>
      <c r="K18" s="5"/>
      <c r="L18" s="5"/>
      <c r="M18" s="5"/>
      <c r="N18" s="5"/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5"/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5"/>
      <c r="B20" s="18"/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5"/>
      <c r="B22" s="36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29"/>
      <c r="B23" s="31" t="s">
        <v>10</v>
      </c>
      <c r="C23" s="33">
        <v>-857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34" t="s">
        <v>58</v>
      </c>
      <c r="B24" s="31" t="s">
        <v>55</v>
      </c>
      <c r="C24" s="39">
        <f>SUM(K:K)</f>
        <v>100400</v>
      </c>
      <c r="D24" s="4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34"/>
      <c r="B25" s="31" t="s">
        <v>56</v>
      </c>
      <c r="C25" s="39">
        <f>SUM(L:L)</f>
        <v>13437</v>
      </c>
      <c r="D25" s="4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34"/>
      <c r="B26" s="37" t="s">
        <v>57</v>
      </c>
      <c r="C26" s="43">
        <f>2300*3</f>
        <v>6900</v>
      </c>
      <c r="D26" s="4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50"/>
      <c r="B27" s="31" t="s">
        <v>62</v>
      </c>
      <c r="C27" s="49">
        <f>C23+C24-C25+C26</f>
        <v>93006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53"/>
      <c r="B28" s="54"/>
      <c r="C28" s="5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5"/>
      <c r="B29" s="18"/>
      <c r="C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:I1"/>
    <mergeCell ref="E3:I3"/>
    <mergeCell ref="E11:I11"/>
    <mergeCell ref="E7:I7"/>
    <mergeCell ref="E17:I17"/>
    <mergeCell ref="E18:I18"/>
    <mergeCell ref="E15:I15"/>
    <mergeCell ref="E16:I16"/>
    <mergeCell ref="E13:I13"/>
    <mergeCell ref="E9:I9"/>
    <mergeCell ref="E10:I10"/>
    <mergeCell ref="A10:A14"/>
    <mergeCell ref="E12:I12"/>
    <mergeCell ref="E5:I5"/>
    <mergeCell ref="E6:I6"/>
    <mergeCell ref="A3:A9"/>
    <mergeCell ref="E14:I14"/>
    <mergeCell ref="E8:I8"/>
    <mergeCell ref="E4:I4"/>
  </mergeCells>
  <phoneticPr fontId="16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3.68359375" customWidth="1"/>
    <col min="2" max="2" width="8.68359375" customWidth="1"/>
    <col min="3" max="3" width="8.1015625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C24</f>
        <v>93006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16</v>
      </c>
      <c r="B3" s="136" t="s">
        <v>21</v>
      </c>
      <c r="E3" s="134" t="s">
        <v>23</v>
      </c>
      <c r="F3" s="109"/>
      <c r="G3" s="109"/>
      <c r="H3" s="109"/>
      <c r="I3" s="109"/>
      <c r="K3" s="5"/>
      <c r="L3" s="5">
        <v>5200</v>
      </c>
      <c r="M3" s="5"/>
      <c r="O3" s="19"/>
    </row>
    <row r="4" spans="1:25" ht="16.5" customHeight="1">
      <c r="A4" s="112"/>
      <c r="B4" s="112"/>
      <c r="E4" s="134" t="s">
        <v>27</v>
      </c>
      <c r="F4" s="109"/>
      <c r="G4" s="109"/>
      <c r="H4" s="109"/>
      <c r="I4" s="109"/>
      <c r="K4" s="5"/>
      <c r="L4" s="5">
        <v>80</v>
      </c>
      <c r="M4" s="5"/>
      <c r="O4" s="19"/>
    </row>
    <row r="5" spans="1:25" ht="16.5" customHeight="1">
      <c r="A5" s="22"/>
      <c r="B5" s="22"/>
      <c r="C5" s="18">
        <v>43065</v>
      </c>
      <c r="E5" s="134" t="s">
        <v>30</v>
      </c>
      <c r="F5" s="109"/>
      <c r="G5" s="109"/>
      <c r="H5" s="109"/>
      <c r="I5" s="109"/>
      <c r="K5" s="5"/>
      <c r="L5" s="5">
        <v>64</v>
      </c>
      <c r="M5" s="5"/>
      <c r="O5" s="19"/>
    </row>
    <row r="6" spans="1:25" ht="16.5" customHeight="1">
      <c r="A6" s="22"/>
      <c r="B6" s="22"/>
      <c r="C6" s="18">
        <v>43066</v>
      </c>
      <c r="E6" s="134" t="s">
        <v>32</v>
      </c>
      <c r="F6" s="109"/>
      <c r="G6" s="109"/>
      <c r="H6" s="109"/>
      <c r="I6" s="109"/>
      <c r="K6" s="5"/>
      <c r="L6" s="5">
        <v>512</v>
      </c>
      <c r="M6" s="5"/>
      <c r="O6" s="19"/>
    </row>
    <row r="7" spans="1:25" ht="16.5" customHeight="1">
      <c r="A7" s="22"/>
      <c r="B7" s="22"/>
      <c r="C7" s="18">
        <v>43067</v>
      </c>
      <c r="E7" s="134" t="s">
        <v>35</v>
      </c>
      <c r="F7" s="109"/>
      <c r="G7" s="109"/>
      <c r="H7" s="109"/>
      <c r="I7" s="109"/>
      <c r="K7" s="5"/>
      <c r="L7" s="5">
        <v>21</v>
      </c>
      <c r="M7" s="5"/>
      <c r="O7" s="19"/>
    </row>
    <row r="8" spans="1:25" ht="16.5" customHeight="1">
      <c r="A8" s="137" t="s">
        <v>36</v>
      </c>
      <c r="B8" s="135">
        <v>43043</v>
      </c>
      <c r="E8" s="134" t="s">
        <v>43</v>
      </c>
      <c r="F8" s="109"/>
      <c r="G8" s="109"/>
      <c r="H8" s="109"/>
      <c r="I8" s="109"/>
      <c r="K8" s="5"/>
      <c r="L8" s="5">
        <v>1050</v>
      </c>
      <c r="M8" s="5"/>
      <c r="O8" s="19"/>
    </row>
    <row r="9" spans="1:25" ht="16.5" customHeight="1">
      <c r="A9" s="111"/>
      <c r="B9" s="111"/>
      <c r="C9" s="19" t="s">
        <v>17</v>
      </c>
      <c r="D9" s="19" t="s">
        <v>17</v>
      </c>
      <c r="E9" s="134" t="s">
        <v>45</v>
      </c>
      <c r="F9" s="109"/>
      <c r="G9" s="109"/>
      <c r="H9" s="109"/>
      <c r="I9" s="109"/>
      <c r="K9" s="5"/>
      <c r="L9" s="5">
        <v>360</v>
      </c>
      <c r="M9" s="5"/>
      <c r="O9" s="19"/>
    </row>
    <row r="10" spans="1:25" ht="16.5" customHeight="1">
      <c r="A10" s="112"/>
      <c r="B10" s="112"/>
      <c r="E10" s="134" t="s">
        <v>46</v>
      </c>
      <c r="F10" s="109"/>
      <c r="G10" s="109"/>
      <c r="H10" s="109"/>
      <c r="I10" s="109"/>
      <c r="K10" s="5">
        <v>730</v>
      </c>
      <c r="L10" s="5"/>
      <c r="M10" s="5"/>
    </row>
    <row r="11" spans="1:25" ht="16.5" customHeight="1">
      <c r="A11" s="113" t="s">
        <v>12</v>
      </c>
      <c r="C11" s="18">
        <v>43052</v>
      </c>
      <c r="E11" s="108" t="s">
        <v>47</v>
      </c>
      <c r="F11" s="109"/>
      <c r="G11" s="109"/>
      <c r="H11" s="109"/>
      <c r="I11" s="109"/>
      <c r="K11" s="5"/>
      <c r="L11" s="5">
        <v>2300</v>
      </c>
      <c r="M11" s="5"/>
      <c r="O11" s="8"/>
    </row>
    <row r="12" spans="1:25" ht="16.5" customHeight="1">
      <c r="A12" s="111"/>
      <c r="C12" s="18">
        <v>43066</v>
      </c>
      <c r="E12" s="134" t="s">
        <v>48</v>
      </c>
      <c r="F12" s="109"/>
      <c r="G12" s="109"/>
      <c r="H12" s="109"/>
      <c r="I12" s="109"/>
      <c r="K12" s="5"/>
      <c r="L12" s="5">
        <v>2300</v>
      </c>
      <c r="M12" s="5"/>
    </row>
    <row r="13" spans="1:25" ht="16.5" customHeight="1">
      <c r="A13" s="111"/>
      <c r="C13" s="18">
        <v>43066</v>
      </c>
      <c r="E13" s="108" t="s">
        <v>22</v>
      </c>
      <c r="F13" s="109"/>
      <c r="G13" s="109"/>
      <c r="H13" s="109"/>
      <c r="I13" s="109"/>
      <c r="K13" s="5"/>
      <c r="L13" s="5">
        <v>120</v>
      </c>
      <c r="M13" s="5"/>
    </row>
    <row r="14" spans="1:25" ht="16.5" customHeight="1">
      <c r="A14" s="111"/>
      <c r="C14" s="18">
        <v>43066</v>
      </c>
      <c r="E14" s="108" t="s">
        <v>24</v>
      </c>
      <c r="F14" s="109"/>
      <c r="G14" s="109"/>
      <c r="H14" s="109"/>
      <c r="I14" s="109"/>
      <c r="K14" s="5"/>
      <c r="L14" s="5">
        <v>96</v>
      </c>
      <c r="M14" s="5"/>
    </row>
    <row r="15" spans="1:25" ht="16.5" customHeight="1">
      <c r="A15" s="112"/>
      <c r="C15" s="18">
        <v>43066</v>
      </c>
      <c r="E15" s="108" t="s">
        <v>26</v>
      </c>
      <c r="F15" s="109"/>
      <c r="G15" s="109"/>
      <c r="H15" s="109"/>
      <c r="I15" s="109"/>
      <c r="K15" s="5"/>
      <c r="L15" s="5">
        <v>180</v>
      </c>
      <c r="M15" s="5"/>
    </row>
    <row r="16" spans="1:25" ht="16.5" customHeight="1">
      <c r="A16" s="27"/>
      <c r="B16" s="18"/>
      <c r="K16" s="5"/>
      <c r="L16" s="5"/>
      <c r="M16" s="5"/>
    </row>
    <row r="17" spans="1:13" ht="16.5" customHeight="1">
      <c r="K17" s="5"/>
      <c r="L17" s="5"/>
      <c r="M17" s="5"/>
    </row>
    <row r="18" spans="1:13" ht="16.5" customHeight="1">
      <c r="J18" s="5" t="s">
        <v>51</v>
      </c>
      <c r="K18" s="5"/>
      <c r="L18" s="5"/>
      <c r="M18" s="5"/>
    </row>
    <row r="19" spans="1:13" ht="16.5" customHeight="1">
      <c r="K19" s="5"/>
      <c r="L19" s="5"/>
      <c r="M19" s="5"/>
    </row>
    <row r="20" spans="1:13" ht="16.5" customHeight="1">
      <c r="K20" s="5"/>
      <c r="L20" s="5"/>
      <c r="M20" s="5"/>
    </row>
    <row r="21" spans="1:13" ht="16.5" customHeight="1">
      <c r="K21" s="5"/>
      <c r="L21" s="5"/>
      <c r="M21" s="5"/>
    </row>
    <row r="22" spans="1:13" ht="16.5" customHeight="1">
      <c r="K22" s="5"/>
      <c r="L22" s="5"/>
      <c r="M22" s="5"/>
    </row>
    <row r="23" spans="1:13" ht="16.5" customHeight="1">
      <c r="B23" s="28"/>
      <c r="K23" s="5"/>
      <c r="L23" s="5"/>
      <c r="M23" s="5"/>
    </row>
    <row r="24" spans="1:13" ht="16.5" customHeight="1">
      <c r="A24" s="29"/>
      <c r="B24" s="31" t="s">
        <v>10</v>
      </c>
      <c r="C24" s="33">
        <v>93006</v>
      </c>
      <c r="K24" s="5"/>
      <c r="L24" s="5"/>
      <c r="M24" s="5"/>
    </row>
    <row r="25" spans="1:13" ht="16.5" customHeight="1">
      <c r="A25" s="34" t="s">
        <v>54</v>
      </c>
      <c r="B25" s="31" t="s">
        <v>55</v>
      </c>
      <c r="C25" s="35">
        <f>SUM(K:K)</f>
        <v>730</v>
      </c>
      <c r="K25" s="5"/>
      <c r="L25" s="5"/>
      <c r="M25" s="5"/>
    </row>
    <row r="26" spans="1:13" ht="16.5" customHeight="1">
      <c r="A26" s="34"/>
      <c r="B26" s="31" t="s">
        <v>56</v>
      </c>
      <c r="C26" s="35">
        <f>SUM(L:L)</f>
        <v>12283</v>
      </c>
      <c r="K26" s="5"/>
      <c r="L26" s="5"/>
      <c r="M26" s="5"/>
    </row>
    <row r="27" spans="1:13" ht="16.5" customHeight="1">
      <c r="A27" s="34"/>
      <c r="B27" s="37" t="s">
        <v>57</v>
      </c>
      <c r="C27" s="43">
        <f>800+2300+2300+3000</f>
        <v>8400</v>
      </c>
      <c r="D27" s="44"/>
      <c r="K27" s="5"/>
      <c r="L27" s="5"/>
      <c r="M27" s="5"/>
    </row>
    <row r="28" spans="1:13" ht="16.5" customHeight="1">
      <c r="A28" s="45"/>
      <c r="B28" s="47" t="s">
        <v>62</v>
      </c>
      <c r="C28" s="49">
        <f>C24+C25-C26+C27</f>
        <v>89853</v>
      </c>
      <c r="K28" s="5"/>
      <c r="L28" s="5"/>
      <c r="M28" s="5"/>
    </row>
    <row r="29" spans="1:13" ht="16.5" customHeight="1">
      <c r="C29" s="51"/>
      <c r="K29" s="5"/>
      <c r="L29" s="5"/>
      <c r="M29" s="5"/>
    </row>
    <row r="30" spans="1:13" ht="16.5" customHeight="1">
      <c r="K30" s="5"/>
      <c r="L30" s="5"/>
      <c r="M30" s="5"/>
    </row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5:I15"/>
    <mergeCell ref="E14:I14"/>
    <mergeCell ref="E7:I7"/>
    <mergeCell ref="E8:I8"/>
    <mergeCell ref="E10:I10"/>
    <mergeCell ref="E9:I9"/>
    <mergeCell ref="E11:I11"/>
    <mergeCell ref="E13:I13"/>
    <mergeCell ref="E12:I12"/>
    <mergeCell ref="A11:A15"/>
    <mergeCell ref="B8:B10"/>
    <mergeCell ref="B3:B4"/>
    <mergeCell ref="A8:A10"/>
    <mergeCell ref="A3:A4"/>
    <mergeCell ref="E6:I6"/>
    <mergeCell ref="E5:I5"/>
    <mergeCell ref="E3:I3"/>
    <mergeCell ref="E1:I1"/>
    <mergeCell ref="E4:I4"/>
  </mergeCells>
  <phoneticPr fontId="16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C36</f>
        <v>89853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C3" s="18">
        <v>43080</v>
      </c>
      <c r="E3" s="108" t="s">
        <v>71</v>
      </c>
      <c r="F3" s="109"/>
      <c r="G3" s="109"/>
      <c r="H3" s="109"/>
      <c r="I3" s="109"/>
      <c r="K3" s="5"/>
      <c r="L3" s="5">
        <v>2300</v>
      </c>
      <c r="M3" s="5"/>
      <c r="O3" s="8"/>
    </row>
    <row r="4" spans="1:25" ht="16.5" customHeight="1">
      <c r="A4" s="112"/>
      <c r="C4" s="18">
        <v>43087</v>
      </c>
      <c r="E4" s="134" t="s">
        <v>74</v>
      </c>
      <c r="F4" s="109"/>
      <c r="G4" s="109"/>
      <c r="H4" s="109"/>
      <c r="I4" s="109"/>
      <c r="K4" s="5"/>
      <c r="L4" s="5">
        <v>2300</v>
      </c>
      <c r="M4" s="5"/>
    </row>
    <row r="5" spans="1:25" ht="16.5" customHeight="1">
      <c r="A5" s="138" t="s">
        <v>75</v>
      </c>
      <c r="B5" s="139">
        <v>43089</v>
      </c>
      <c r="C5" s="65">
        <v>43076</v>
      </c>
      <c r="E5" s="134" t="s">
        <v>86</v>
      </c>
      <c r="F5" s="109"/>
      <c r="G5" s="109"/>
      <c r="H5" s="109"/>
      <c r="I5" s="109"/>
      <c r="K5" s="5"/>
      <c r="L5" s="5">
        <v>185</v>
      </c>
      <c r="M5" s="5"/>
      <c r="N5" s="46" t="s">
        <v>61</v>
      </c>
    </row>
    <row r="6" spans="1:25" ht="16.5" customHeight="1">
      <c r="A6" s="111"/>
      <c r="B6" s="111"/>
      <c r="C6" s="65">
        <v>43076</v>
      </c>
      <c r="E6" s="134" t="s">
        <v>88</v>
      </c>
      <c r="F6" s="109"/>
      <c r="G6" s="109"/>
      <c r="H6" s="109"/>
      <c r="I6" s="109"/>
      <c r="K6" s="5"/>
      <c r="L6" s="5">
        <v>160</v>
      </c>
      <c r="M6" s="5"/>
      <c r="N6" s="46" t="s">
        <v>61</v>
      </c>
    </row>
    <row r="7" spans="1:25" ht="16.5" customHeight="1">
      <c r="A7" s="111"/>
      <c r="B7" s="111"/>
      <c r="C7" s="66">
        <v>43078</v>
      </c>
      <c r="D7" s="4"/>
      <c r="E7" s="134" t="s">
        <v>93</v>
      </c>
      <c r="F7" s="109"/>
      <c r="G7" s="109"/>
      <c r="H7" s="109"/>
      <c r="I7" s="109"/>
      <c r="J7" s="5"/>
      <c r="K7" s="4"/>
      <c r="L7" s="68">
        <v>610</v>
      </c>
      <c r="M7" s="7"/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11"/>
      <c r="C8" s="66" t="s">
        <v>17</v>
      </c>
      <c r="D8" s="66" t="s">
        <v>17</v>
      </c>
      <c r="E8" s="134" t="s">
        <v>99</v>
      </c>
      <c r="F8" s="109"/>
      <c r="G8" s="109"/>
      <c r="H8" s="109"/>
      <c r="I8" s="109"/>
      <c r="J8" s="5"/>
      <c r="K8" s="4"/>
      <c r="L8" s="68">
        <v>480</v>
      </c>
      <c r="M8" s="7"/>
      <c r="N8" s="8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1"/>
      <c r="B9" s="111"/>
      <c r="C9" s="66">
        <v>43086</v>
      </c>
      <c r="D9" s="4"/>
      <c r="E9" s="134" t="s">
        <v>100</v>
      </c>
      <c r="F9" s="109"/>
      <c r="G9" s="109"/>
      <c r="H9" s="109"/>
      <c r="I9" s="109"/>
      <c r="J9" s="5"/>
      <c r="K9" s="4"/>
      <c r="L9" s="68">
        <v>168</v>
      </c>
      <c r="M9" s="7"/>
      <c r="N9" s="46" t="s">
        <v>61</v>
      </c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12"/>
      <c r="B10" s="112"/>
      <c r="C10" s="66">
        <v>43086</v>
      </c>
      <c r="D10" s="4"/>
      <c r="E10" s="134" t="s">
        <v>103</v>
      </c>
      <c r="F10" s="109"/>
      <c r="G10" s="109"/>
      <c r="H10" s="109"/>
      <c r="I10" s="109"/>
      <c r="J10" s="5"/>
      <c r="K10" s="4"/>
      <c r="L10" s="68">
        <v>196</v>
      </c>
      <c r="M10" s="7"/>
      <c r="N10" s="46" t="s">
        <v>61</v>
      </c>
      <c r="O10" s="19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36" t="s">
        <v>104</v>
      </c>
      <c r="B11" s="140">
        <v>43092</v>
      </c>
      <c r="C11" s="66">
        <v>43084</v>
      </c>
      <c r="D11" s="4"/>
      <c r="E11" s="134" t="s">
        <v>105</v>
      </c>
      <c r="F11" s="109"/>
      <c r="G11" s="109"/>
      <c r="H11" s="109"/>
      <c r="I11" s="109"/>
      <c r="J11" s="5"/>
      <c r="K11" s="4"/>
      <c r="L11" s="68">
        <v>230</v>
      </c>
      <c r="M11" s="7"/>
      <c r="N11" s="8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11"/>
      <c r="C12" s="66">
        <v>43084</v>
      </c>
      <c r="D12" s="4"/>
      <c r="E12" s="134" t="s">
        <v>106</v>
      </c>
      <c r="F12" s="109"/>
      <c r="G12" s="109"/>
      <c r="H12" s="109"/>
      <c r="I12" s="109"/>
      <c r="J12" s="5"/>
      <c r="K12" s="4"/>
      <c r="L12" s="68">
        <v>379</v>
      </c>
      <c r="M12" s="7"/>
      <c r="N12" s="8"/>
      <c r="O12" s="19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11"/>
      <c r="C13" s="66" t="s">
        <v>17</v>
      </c>
      <c r="D13" s="66" t="s">
        <v>17</v>
      </c>
      <c r="E13" s="134" t="s">
        <v>109</v>
      </c>
      <c r="F13" s="109"/>
      <c r="G13" s="109"/>
      <c r="H13" s="109"/>
      <c r="I13" s="109"/>
      <c r="J13" s="5"/>
      <c r="K13" s="4"/>
      <c r="L13" s="68">
        <v>565</v>
      </c>
      <c r="M13" s="7"/>
      <c r="N13" s="8"/>
      <c r="O13" s="19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1"/>
      <c r="B14" s="111"/>
      <c r="C14" s="18">
        <v>43092</v>
      </c>
      <c r="E14" s="134" t="s">
        <v>111</v>
      </c>
      <c r="F14" s="109"/>
      <c r="G14" s="109"/>
      <c r="H14" s="109"/>
      <c r="I14" s="109"/>
      <c r="K14" s="5"/>
      <c r="L14" s="5">
        <v>6578</v>
      </c>
      <c r="M14" s="5"/>
      <c r="O14" s="19"/>
    </row>
    <row r="15" spans="1:25" ht="16.5" customHeight="1">
      <c r="A15" s="112"/>
      <c r="B15" s="112"/>
      <c r="C15" s="18">
        <v>43092</v>
      </c>
      <c r="E15" s="134" t="s">
        <v>112</v>
      </c>
      <c r="F15" s="109"/>
      <c r="G15" s="109"/>
      <c r="H15" s="109"/>
      <c r="I15" s="109"/>
      <c r="K15" s="5"/>
      <c r="L15" s="5">
        <v>2200</v>
      </c>
      <c r="M15" s="5"/>
      <c r="O15" s="19"/>
    </row>
    <row r="16" spans="1:25" ht="16.5" customHeight="1">
      <c r="A16" s="22"/>
      <c r="B16" s="74"/>
      <c r="C16" s="18">
        <v>43092</v>
      </c>
      <c r="E16" s="134" t="s">
        <v>114</v>
      </c>
      <c r="F16" s="109"/>
      <c r="G16" s="109"/>
      <c r="H16" s="109"/>
      <c r="I16" s="109"/>
      <c r="K16" s="5">
        <v>2200</v>
      </c>
      <c r="L16" s="5"/>
      <c r="M16" s="5"/>
    </row>
    <row r="17" spans="1:15" ht="16.5" customHeight="1">
      <c r="A17" s="25" t="s">
        <v>41</v>
      </c>
      <c r="C17" s="18">
        <v>43095</v>
      </c>
      <c r="E17" s="134" t="s">
        <v>97</v>
      </c>
      <c r="F17" s="109"/>
      <c r="G17" s="109"/>
      <c r="H17" s="109"/>
      <c r="I17" s="109"/>
      <c r="K17" s="5"/>
      <c r="L17" s="5">
        <v>10</v>
      </c>
      <c r="M17" s="5"/>
      <c r="O17" s="19"/>
    </row>
    <row r="18" spans="1:15" ht="16.5" customHeight="1">
      <c r="K18" s="5"/>
      <c r="L18" s="5"/>
      <c r="M18" s="5"/>
    </row>
    <row r="19" spans="1:15" ht="16.5" customHeight="1">
      <c r="J19" s="5"/>
      <c r="K19" s="5"/>
      <c r="L19" s="5"/>
      <c r="M19" s="5"/>
    </row>
    <row r="20" spans="1:15" ht="16.5" customHeight="1">
      <c r="E20" s="5"/>
      <c r="F20" s="5"/>
      <c r="G20" s="5"/>
      <c r="H20" s="5"/>
      <c r="I20" s="5"/>
      <c r="K20" s="5"/>
      <c r="L20" s="5"/>
      <c r="M20" s="19"/>
    </row>
    <row r="21" spans="1:15" ht="16.5" customHeight="1">
      <c r="E21" s="5"/>
      <c r="F21" s="5"/>
      <c r="G21" s="5"/>
      <c r="H21" s="5"/>
      <c r="I21" s="5"/>
      <c r="J21" s="5"/>
      <c r="K21" s="5"/>
      <c r="L21" s="5"/>
      <c r="M21" s="5"/>
    </row>
    <row r="22" spans="1:15" ht="16.5" customHeight="1">
      <c r="E22" s="5"/>
      <c r="F22" s="5"/>
      <c r="G22" s="5"/>
      <c r="H22" s="5"/>
      <c r="I22" s="5"/>
      <c r="K22" s="5"/>
      <c r="L22" s="5"/>
      <c r="M22" s="5"/>
    </row>
    <row r="23" spans="1:15" ht="16.5" customHeight="1">
      <c r="K23" s="5"/>
      <c r="L23" s="5"/>
      <c r="M23" s="5"/>
    </row>
    <row r="24" spans="1:15" ht="16.5" customHeight="1">
      <c r="K24" s="5"/>
      <c r="L24" s="5"/>
      <c r="M24" s="5"/>
    </row>
    <row r="25" spans="1:15" ht="16.5" customHeight="1">
      <c r="K25" s="5"/>
      <c r="L25" s="5"/>
      <c r="M25" s="5"/>
    </row>
    <row r="26" spans="1:15" ht="16.5" customHeight="1">
      <c r="K26" s="5"/>
      <c r="L26" s="5"/>
      <c r="M26" s="5"/>
    </row>
    <row r="27" spans="1:15" ht="16.5" customHeight="1">
      <c r="K27" s="5"/>
      <c r="L27" s="5"/>
      <c r="M27" s="5"/>
    </row>
    <row r="28" spans="1:15" ht="16.5" customHeight="1">
      <c r="K28" s="5"/>
      <c r="L28" s="5"/>
      <c r="M28" s="5"/>
    </row>
    <row r="29" spans="1:15" ht="16.5" customHeight="1">
      <c r="K29" s="5"/>
      <c r="L29" s="5"/>
      <c r="M29" s="5"/>
    </row>
    <row r="30" spans="1:15" ht="16.5" customHeight="1">
      <c r="K30" s="5"/>
      <c r="L30" s="5"/>
      <c r="M30" s="5"/>
    </row>
    <row r="31" spans="1:15" ht="16.5" customHeight="1">
      <c r="K31" s="5"/>
      <c r="L31" s="5"/>
      <c r="M31" s="5"/>
    </row>
    <row r="32" spans="1:15" ht="16.5" customHeight="1">
      <c r="K32" s="5"/>
      <c r="L32" s="5"/>
      <c r="M32" s="5"/>
    </row>
    <row r="33" spans="1:13" ht="16.5" customHeight="1">
      <c r="K33" s="5"/>
      <c r="L33" s="5"/>
      <c r="M33" s="5"/>
    </row>
    <row r="34" spans="1:13" ht="16.5" customHeight="1">
      <c r="K34" s="5"/>
      <c r="L34" s="5"/>
      <c r="M34" s="5"/>
    </row>
    <row r="35" spans="1:13" ht="16.5" customHeight="1">
      <c r="A35" s="76"/>
      <c r="B35" s="76"/>
      <c r="C35" s="76"/>
      <c r="K35" s="5"/>
      <c r="L35" s="5"/>
      <c r="M35" s="5"/>
    </row>
    <row r="36" spans="1:13" ht="16.5" customHeight="1">
      <c r="A36" s="34"/>
      <c r="B36" s="69" t="s">
        <v>10</v>
      </c>
      <c r="C36" s="34">
        <v>89853</v>
      </c>
      <c r="D36" s="70"/>
      <c r="K36" s="5"/>
      <c r="L36" s="5"/>
      <c r="M36" s="5"/>
    </row>
    <row r="37" spans="1:13" ht="16.5" customHeight="1">
      <c r="A37" s="34" t="s">
        <v>101</v>
      </c>
      <c r="B37" s="31" t="s">
        <v>55</v>
      </c>
      <c r="C37" s="39">
        <f>SUM(K:K)</f>
        <v>2200</v>
      </c>
      <c r="D37" s="70"/>
      <c r="K37" s="5"/>
      <c r="L37" s="5"/>
      <c r="M37" s="5"/>
    </row>
    <row r="38" spans="1:13" ht="16.5" customHeight="1">
      <c r="A38" s="34"/>
      <c r="B38" s="31" t="s">
        <v>56</v>
      </c>
      <c r="C38" s="39">
        <f>SUM(L:L)</f>
        <v>16361</v>
      </c>
      <c r="D38" s="70"/>
      <c r="K38" s="5"/>
      <c r="L38" s="5"/>
      <c r="M38" s="5"/>
    </row>
    <row r="39" spans="1:13" ht="16.5" customHeight="1">
      <c r="A39" s="34"/>
      <c r="B39" s="37" t="s">
        <v>57</v>
      </c>
      <c r="C39" s="43">
        <f>1000+2300+2300</f>
        <v>5600</v>
      </c>
      <c r="D39" s="70"/>
      <c r="K39" s="5"/>
      <c r="L39" s="5"/>
      <c r="M39" s="5"/>
    </row>
    <row r="40" spans="1:13" ht="16.5" customHeight="1">
      <c r="A40" s="50"/>
      <c r="B40" s="73" t="s">
        <v>62</v>
      </c>
      <c r="C40" s="75">
        <f>C36+C37-C38+C39</f>
        <v>81292</v>
      </c>
      <c r="D40" s="70"/>
      <c r="K40" s="5"/>
      <c r="L40" s="5"/>
      <c r="M40" s="5"/>
    </row>
    <row r="41" spans="1:13" ht="16.5" customHeight="1">
      <c r="A41" s="77"/>
      <c r="B41" s="77"/>
      <c r="C41" s="77"/>
      <c r="K41" s="5"/>
      <c r="L41" s="5"/>
      <c r="M41" s="5"/>
    </row>
    <row r="42" spans="1:13" ht="16.5" customHeight="1">
      <c r="K42" s="5"/>
      <c r="L42" s="5"/>
      <c r="M42" s="5"/>
    </row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17:I17"/>
    <mergeCell ref="B11:B15"/>
    <mergeCell ref="E5:I5"/>
    <mergeCell ref="E1:I1"/>
    <mergeCell ref="A5:A10"/>
    <mergeCell ref="B5:B10"/>
    <mergeCell ref="E11:I11"/>
    <mergeCell ref="E8:I8"/>
    <mergeCell ref="E6:I6"/>
    <mergeCell ref="E7:I7"/>
    <mergeCell ref="A11:A15"/>
    <mergeCell ref="E9:I9"/>
    <mergeCell ref="E10:I10"/>
    <mergeCell ref="E4:I4"/>
    <mergeCell ref="E3:I3"/>
    <mergeCell ref="A3:A4"/>
    <mergeCell ref="E16:I16"/>
    <mergeCell ref="E14:I14"/>
    <mergeCell ref="E15:I15"/>
    <mergeCell ref="E12:I12"/>
    <mergeCell ref="E13:I13"/>
  </mergeCells>
  <phoneticPr fontId="16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2.68359375" customWidth="1"/>
    <col min="2" max="2" width="7.7890625" customWidth="1"/>
    <col min="3" max="3" width="8.89453125" customWidth="1"/>
    <col min="4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C26</f>
        <v>81292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42" t="s">
        <v>70</v>
      </c>
      <c r="B3" s="142" t="s">
        <v>76</v>
      </c>
      <c r="C3" s="18">
        <v>43089</v>
      </c>
      <c r="E3" s="134" t="s">
        <v>77</v>
      </c>
      <c r="F3" s="109"/>
      <c r="G3" s="109"/>
      <c r="H3" s="109"/>
      <c r="I3" s="109"/>
      <c r="K3" s="5"/>
      <c r="L3" s="5">
        <v>73</v>
      </c>
      <c r="M3" s="5"/>
      <c r="N3" s="46" t="s">
        <v>61</v>
      </c>
      <c r="O3" s="19"/>
    </row>
    <row r="4" spans="1:25" ht="16.5" customHeight="1">
      <c r="A4" s="111"/>
      <c r="B4" s="111"/>
      <c r="C4" s="18">
        <v>43102</v>
      </c>
      <c r="E4" s="134" t="s">
        <v>78</v>
      </c>
      <c r="F4" s="109"/>
      <c r="G4" s="109"/>
      <c r="H4" s="109"/>
      <c r="I4" s="109"/>
      <c r="K4" s="5"/>
      <c r="L4" s="5">
        <v>10400</v>
      </c>
      <c r="M4" s="5"/>
      <c r="N4" s="46" t="s">
        <v>61</v>
      </c>
      <c r="O4" s="19"/>
    </row>
    <row r="5" spans="1:25" ht="16.5" customHeight="1">
      <c r="A5" s="111"/>
      <c r="B5" s="111"/>
      <c r="C5" s="18">
        <v>43102</v>
      </c>
      <c r="E5" s="134" t="s">
        <v>80</v>
      </c>
      <c r="F5" s="109"/>
      <c r="G5" s="109"/>
      <c r="H5" s="109"/>
      <c r="I5" s="109"/>
      <c r="K5" s="5"/>
      <c r="L5" s="5">
        <v>36</v>
      </c>
      <c r="M5" s="5"/>
      <c r="N5" s="46" t="s">
        <v>61</v>
      </c>
      <c r="O5" s="19"/>
    </row>
    <row r="6" spans="1:25" ht="16.5" customHeight="1">
      <c r="A6" s="111"/>
      <c r="B6" s="111"/>
      <c r="C6" s="18">
        <v>43102</v>
      </c>
      <c r="E6" s="134" t="s">
        <v>81</v>
      </c>
      <c r="F6" s="109"/>
      <c r="G6" s="109"/>
      <c r="H6" s="109"/>
      <c r="I6" s="109"/>
      <c r="K6" s="5"/>
      <c r="L6" s="5">
        <v>10</v>
      </c>
      <c r="M6" s="5"/>
      <c r="N6" s="46" t="s">
        <v>61</v>
      </c>
      <c r="O6" s="19"/>
    </row>
    <row r="7" spans="1:25" ht="16.5" customHeight="1">
      <c r="A7" s="111"/>
      <c r="B7" s="111"/>
      <c r="C7" s="18">
        <v>43103</v>
      </c>
      <c r="E7" s="141" t="s">
        <v>82</v>
      </c>
      <c r="F7" s="109"/>
      <c r="G7" s="109"/>
      <c r="H7" s="109"/>
      <c r="I7" s="109"/>
      <c r="L7" s="5">
        <v>63</v>
      </c>
      <c r="N7" s="46" t="s">
        <v>61</v>
      </c>
      <c r="O7" s="19"/>
    </row>
    <row r="8" spans="1:25" ht="16.5" customHeight="1">
      <c r="A8" s="112"/>
      <c r="B8" s="112"/>
      <c r="C8" s="18">
        <v>43105</v>
      </c>
      <c r="E8" s="134" t="s">
        <v>80</v>
      </c>
      <c r="F8" s="109"/>
      <c r="G8" s="109"/>
      <c r="H8" s="109"/>
      <c r="I8" s="109"/>
      <c r="L8" s="5">
        <v>36</v>
      </c>
      <c r="N8" s="46" t="s">
        <v>61</v>
      </c>
      <c r="O8" s="19"/>
    </row>
    <row r="9" spans="1:25" ht="16.5" customHeight="1">
      <c r="A9" s="143" t="s">
        <v>83</v>
      </c>
      <c r="C9" s="18">
        <v>43114</v>
      </c>
      <c r="E9" s="134" t="s">
        <v>84</v>
      </c>
      <c r="F9" s="109"/>
      <c r="G9" s="109"/>
      <c r="H9" s="109"/>
      <c r="I9" s="109"/>
      <c r="L9" s="5">
        <v>490</v>
      </c>
      <c r="N9" s="8"/>
      <c r="O9" s="19"/>
    </row>
    <row r="10" spans="1:25" ht="16.5" customHeight="1">
      <c r="A10" s="112"/>
      <c r="C10" s="18">
        <v>43117</v>
      </c>
      <c r="E10" s="134" t="s">
        <v>85</v>
      </c>
      <c r="F10" s="109"/>
      <c r="G10" s="109"/>
      <c r="H10" s="109"/>
      <c r="I10" s="109"/>
      <c r="L10" s="5">
        <v>55</v>
      </c>
      <c r="M10" s="5"/>
      <c r="N10" s="8"/>
      <c r="O10" s="19"/>
    </row>
    <row r="11" spans="1:25" ht="16.5" customHeight="1">
      <c r="A11" s="144" t="s">
        <v>87</v>
      </c>
      <c r="C11" s="18">
        <v>43112</v>
      </c>
      <c r="E11" s="134" t="s">
        <v>90</v>
      </c>
      <c r="F11" s="109"/>
      <c r="G11" s="109"/>
      <c r="H11" s="109"/>
      <c r="I11" s="109"/>
      <c r="L11" s="5">
        <v>80</v>
      </c>
      <c r="O11" s="19"/>
    </row>
    <row r="12" spans="1:25" ht="16.5" customHeight="1">
      <c r="A12" s="111"/>
      <c r="C12" s="18">
        <v>43112</v>
      </c>
      <c r="E12" s="134" t="s">
        <v>91</v>
      </c>
      <c r="F12" s="109"/>
      <c r="G12" s="109"/>
      <c r="H12" s="109"/>
      <c r="I12" s="109"/>
      <c r="K12">
        <v>2000</v>
      </c>
    </row>
    <row r="13" spans="1:25" ht="16.5" customHeight="1">
      <c r="A13" s="111"/>
      <c r="C13" s="18">
        <v>43112</v>
      </c>
      <c r="E13" s="134" t="s">
        <v>92</v>
      </c>
      <c r="F13" s="109"/>
      <c r="G13" s="109"/>
      <c r="H13" s="109"/>
      <c r="I13" s="109"/>
      <c r="L13" s="5">
        <v>9310</v>
      </c>
      <c r="O13" s="19"/>
    </row>
    <row r="14" spans="1:25" ht="16.5" customHeight="1">
      <c r="A14" s="111"/>
      <c r="C14" s="18">
        <v>43112</v>
      </c>
      <c r="E14" s="134" t="s">
        <v>94</v>
      </c>
      <c r="F14" s="109"/>
      <c r="G14" s="109"/>
      <c r="H14" s="109"/>
      <c r="I14" s="109"/>
      <c r="L14" s="5">
        <v>30</v>
      </c>
      <c r="O14" s="19"/>
    </row>
    <row r="15" spans="1:25" ht="16.5" customHeight="1">
      <c r="A15" s="111"/>
      <c r="C15" s="18">
        <v>43117</v>
      </c>
      <c r="E15" s="134" t="s">
        <v>95</v>
      </c>
      <c r="F15" s="109"/>
      <c r="G15" s="109"/>
      <c r="H15" s="109"/>
      <c r="I15" s="109"/>
      <c r="L15" s="5">
        <v>9785</v>
      </c>
    </row>
    <row r="16" spans="1:25" ht="16.5" customHeight="1">
      <c r="A16" s="112"/>
      <c r="C16" s="18">
        <v>43117</v>
      </c>
      <c r="E16" s="134" t="s">
        <v>96</v>
      </c>
      <c r="F16" s="109"/>
      <c r="G16" s="109"/>
      <c r="H16" s="109"/>
      <c r="I16" s="109"/>
      <c r="L16" s="5">
        <v>30</v>
      </c>
    </row>
    <row r="17" spans="1:15" ht="16.5" customHeight="1">
      <c r="A17" s="25" t="s">
        <v>41</v>
      </c>
      <c r="C17" s="18">
        <v>43115</v>
      </c>
      <c r="E17" s="134" t="s">
        <v>97</v>
      </c>
      <c r="F17" s="109"/>
      <c r="G17" s="109"/>
      <c r="H17" s="109"/>
      <c r="I17" s="109"/>
      <c r="L17" s="5">
        <v>49</v>
      </c>
      <c r="O17" s="19"/>
    </row>
    <row r="18" spans="1:15" ht="16.5" customHeight="1"/>
    <row r="19" spans="1:15" ht="16.5" customHeight="1"/>
    <row r="20" spans="1:15" ht="16.5" customHeight="1"/>
    <row r="21" spans="1:15" ht="16.5" customHeight="1"/>
    <row r="22" spans="1:15" ht="16.5" customHeight="1">
      <c r="L22" s="19"/>
      <c r="M22" s="19"/>
    </row>
    <row r="23" spans="1:15" ht="16.5" customHeight="1">
      <c r="L23" s="5"/>
      <c r="M23" s="5"/>
    </row>
    <row r="24" spans="1:15" ht="16.5" customHeight="1"/>
    <row r="25" spans="1:15" ht="16.5" customHeight="1"/>
    <row r="26" spans="1:15" ht="16.5" customHeight="1">
      <c r="A26" s="34"/>
      <c r="B26" s="69" t="s">
        <v>10</v>
      </c>
      <c r="C26" s="34">
        <v>81292</v>
      </c>
      <c r="D26" s="70"/>
      <c r="K26" s="5"/>
      <c r="L26" s="5"/>
      <c r="M26" s="5"/>
    </row>
    <row r="27" spans="1:15" ht="16.5" customHeight="1">
      <c r="A27" s="34" t="s">
        <v>101</v>
      </c>
      <c r="B27" s="31" t="s">
        <v>55</v>
      </c>
      <c r="C27" s="39">
        <f>SUM(K:K)</f>
        <v>2000</v>
      </c>
      <c r="D27" s="70"/>
      <c r="K27" s="5"/>
      <c r="L27" s="5"/>
      <c r="M27" s="5"/>
    </row>
    <row r="28" spans="1:15" ht="16.5" customHeight="1">
      <c r="A28" s="34"/>
      <c r="B28" s="31" t="s">
        <v>56</v>
      </c>
      <c r="C28" s="39">
        <f>SUM(L:L)</f>
        <v>30447</v>
      </c>
      <c r="D28" s="70"/>
      <c r="K28" s="5"/>
      <c r="L28" s="5"/>
      <c r="M28" s="5"/>
    </row>
    <row r="29" spans="1:15" ht="16.5" customHeight="1">
      <c r="A29" s="34"/>
      <c r="B29" s="37" t="s">
        <v>57</v>
      </c>
      <c r="C29" s="43">
        <v>13000</v>
      </c>
      <c r="D29" s="70"/>
      <c r="K29" s="5"/>
      <c r="L29" s="5"/>
      <c r="M29" s="5"/>
    </row>
    <row r="30" spans="1:15" ht="16.5" customHeight="1">
      <c r="A30" s="50"/>
      <c r="B30" s="73" t="s">
        <v>62</v>
      </c>
      <c r="C30" s="75">
        <f>C26+C27-C28+C29</f>
        <v>65845</v>
      </c>
      <c r="D30" s="70"/>
      <c r="K30" s="5"/>
      <c r="L30" s="5"/>
      <c r="M30" s="5"/>
    </row>
    <row r="31" spans="1:15" ht="16.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E17:I17"/>
    <mergeCell ref="E12:I12"/>
    <mergeCell ref="E11:I11"/>
    <mergeCell ref="E9:I9"/>
    <mergeCell ref="E10:I10"/>
    <mergeCell ref="A9:A10"/>
    <mergeCell ref="E4:I4"/>
    <mergeCell ref="E3:I3"/>
    <mergeCell ref="E1:I1"/>
    <mergeCell ref="E15:I15"/>
    <mergeCell ref="E14:I14"/>
    <mergeCell ref="E13:I13"/>
    <mergeCell ref="A11:A16"/>
    <mergeCell ref="E16:I16"/>
    <mergeCell ref="E8:I8"/>
    <mergeCell ref="E5:I5"/>
    <mergeCell ref="E7:I7"/>
    <mergeCell ref="E6:I6"/>
    <mergeCell ref="A3:A8"/>
    <mergeCell ref="B3:B8"/>
  </mergeCells>
  <phoneticPr fontId="16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Y997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C66</f>
        <v>65845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43119</v>
      </c>
      <c r="E3" s="108" t="s">
        <v>142</v>
      </c>
      <c r="F3" s="109"/>
      <c r="G3" s="109"/>
      <c r="H3" s="109"/>
      <c r="I3" s="109"/>
      <c r="K3" s="5"/>
      <c r="L3" s="5">
        <v>229</v>
      </c>
      <c r="M3" s="5"/>
      <c r="O3" s="8"/>
    </row>
    <row r="4" spans="1:25" ht="16.5" customHeight="1">
      <c r="A4" s="144" t="s">
        <v>87</v>
      </c>
      <c r="B4" s="79"/>
      <c r="C4" s="18">
        <v>43129</v>
      </c>
      <c r="E4" s="108" t="s">
        <v>146</v>
      </c>
      <c r="F4" s="109"/>
      <c r="G4" s="109"/>
      <c r="H4" s="109"/>
      <c r="I4" s="109"/>
      <c r="K4" s="5"/>
      <c r="L4" s="5">
        <v>12000</v>
      </c>
      <c r="M4" s="5"/>
      <c r="O4" s="8"/>
    </row>
    <row r="5" spans="1:25" ht="16.5" customHeight="1">
      <c r="A5" s="111"/>
      <c r="B5" s="79"/>
      <c r="C5" s="18">
        <v>43139</v>
      </c>
      <c r="E5" s="108" t="s">
        <v>148</v>
      </c>
      <c r="F5" s="109"/>
      <c r="G5" s="109"/>
      <c r="H5" s="109"/>
      <c r="I5" s="109"/>
      <c r="K5" s="5"/>
      <c r="L5" s="5">
        <v>68</v>
      </c>
      <c r="M5" s="5"/>
      <c r="O5" s="19"/>
    </row>
    <row r="6" spans="1:25" ht="16.5" customHeight="1">
      <c r="A6" s="111"/>
      <c r="B6" s="79"/>
      <c r="C6" s="18">
        <v>43139</v>
      </c>
      <c r="E6" s="108" t="s">
        <v>150</v>
      </c>
      <c r="F6" s="109"/>
      <c r="G6" s="109"/>
      <c r="H6" s="109"/>
      <c r="I6" s="109"/>
      <c r="K6" s="5"/>
      <c r="L6" s="5">
        <v>130</v>
      </c>
      <c r="M6" s="5"/>
      <c r="O6" s="19"/>
    </row>
    <row r="7" spans="1:25" ht="16.5" customHeight="1">
      <c r="A7" s="111"/>
      <c r="B7" s="79"/>
      <c r="C7" s="18">
        <v>43141</v>
      </c>
      <c r="E7" s="108" t="s">
        <v>152</v>
      </c>
      <c r="F7" s="109"/>
      <c r="G7" s="109"/>
      <c r="H7" s="109"/>
      <c r="I7" s="109"/>
      <c r="K7" s="5"/>
      <c r="L7" s="5">
        <v>480</v>
      </c>
      <c r="M7" s="5"/>
      <c r="O7" s="8"/>
    </row>
    <row r="8" spans="1:25" ht="16.5" customHeight="1">
      <c r="A8" s="111"/>
      <c r="B8" s="79"/>
      <c r="C8" s="18">
        <v>43141</v>
      </c>
      <c r="E8" s="108" t="s">
        <v>153</v>
      </c>
      <c r="F8" s="109"/>
      <c r="G8" s="109"/>
      <c r="H8" s="109"/>
      <c r="I8" s="109"/>
      <c r="K8" s="5"/>
      <c r="L8" s="5">
        <v>30</v>
      </c>
      <c r="M8" s="5"/>
      <c r="O8" s="8"/>
    </row>
    <row r="9" spans="1:25" ht="16.5" customHeight="1">
      <c r="A9" s="111"/>
      <c r="B9" s="79"/>
      <c r="C9" s="18">
        <v>43141</v>
      </c>
      <c r="E9" s="108" t="s">
        <v>155</v>
      </c>
      <c r="F9" s="109"/>
      <c r="G9" s="109"/>
      <c r="H9" s="109"/>
      <c r="I9" s="109"/>
      <c r="K9" s="5"/>
      <c r="L9" s="5">
        <v>110</v>
      </c>
      <c r="M9" s="5"/>
      <c r="O9" s="8"/>
    </row>
    <row r="10" spans="1:25" ht="16.5" customHeight="1">
      <c r="A10" s="111"/>
      <c r="C10" s="18">
        <v>43141</v>
      </c>
      <c r="E10" s="108" t="s">
        <v>156</v>
      </c>
      <c r="F10" s="109"/>
      <c r="G10" s="109"/>
      <c r="H10" s="109"/>
      <c r="I10" s="109"/>
      <c r="K10" s="5"/>
      <c r="L10" s="5">
        <v>60</v>
      </c>
      <c r="M10" s="19"/>
      <c r="O10" s="19"/>
    </row>
    <row r="11" spans="1:25" ht="16.5" customHeight="1">
      <c r="A11" s="111"/>
      <c r="C11" s="18">
        <v>43141</v>
      </c>
      <c r="E11" s="108" t="s">
        <v>156</v>
      </c>
      <c r="F11" s="109"/>
      <c r="G11" s="109"/>
      <c r="H11" s="109"/>
      <c r="I11" s="109"/>
      <c r="K11" s="5"/>
      <c r="L11" s="5">
        <v>420</v>
      </c>
      <c r="M11" s="19"/>
      <c r="O11" s="19"/>
    </row>
    <row r="12" spans="1:25" ht="16.5" customHeight="1">
      <c r="A12" s="111"/>
      <c r="C12" s="18">
        <v>43143</v>
      </c>
      <c r="E12" s="108" t="s">
        <v>158</v>
      </c>
      <c r="F12" s="109"/>
      <c r="G12" s="109"/>
      <c r="H12" s="109"/>
      <c r="I12" s="109"/>
      <c r="K12" s="5"/>
      <c r="L12" s="5">
        <v>24135</v>
      </c>
      <c r="M12" s="19"/>
      <c r="O12" s="19"/>
    </row>
    <row r="13" spans="1:25" ht="16.5" customHeight="1">
      <c r="A13" s="111"/>
      <c r="C13" s="18">
        <v>43143</v>
      </c>
      <c r="E13" s="134" t="s">
        <v>159</v>
      </c>
      <c r="F13" s="109"/>
      <c r="G13" s="109"/>
      <c r="H13" s="109"/>
      <c r="I13" s="109"/>
      <c r="K13" s="5"/>
      <c r="L13" s="5">
        <v>30</v>
      </c>
      <c r="M13" s="5"/>
      <c r="O13" s="19"/>
    </row>
    <row r="14" spans="1:25" ht="16.5" customHeight="1">
      <c r="A14" s="111"/>
      <c r="C14" s="18">
        <v>43144</v>
      </c>
      <c r="E14" s="134" t="s">
        <v>160</v>
      </c>
      <c r="F14" s="109"/>
      <c r="G14" s="109"/>
      <c r="H14" s="109"/>
      <c r="I14" s="109"/>
      <c r="K14" s="5"/>
      <c r="L14" s="5">
        <v>420</v>
      </c>
      <c r="M14" s="5"/>
      <c r="O14" s="19"/>
    </row>
    <row r="15" spans="1:25" ht="16.5" customHeight="1">
      <c r="A15" s="111"/>
      <c r="C15" s="18">
        <v>43144</v>
      </c>
      <c r="E15" s="108" t="s">
        <v>161</v>
      </c>
      <c r="F15" s="109"/>
      <c r="G15" s="109"/>
      <c r="H15" s="109"/>
      <c r="I15" s="109"/>
      <c r="K15" s="5"/>
      <c r="L15" s="5">
        <v>120</v>
      </c>
      <c r="M15" s="5"/>
      <c r="O15" s="19"/>
    </row>
    <row r="16" spans="1:25" ht="16.5" customHeight="1">
      <c r="A16" s="111"/>
      <c r="C16" s="82" t="s">
        <v>162</v>
      </c>
      <c r="E16" s="108" t="s">
        <v>156</v>
      </c>
      <c r="F16" s="109"/>
      <c r="G16" s="109"/>
      <c r="H16" s="109"/>
      <c r="I16" s="109"/>
      <c r="K16" s="5"/>
      <c r="L16" s="5">
        <v>60</v>
      </c>
      <c r="M16" s="5"/>
      <c r="O16" s="19"/>
    </row>
    <row r="17" spans="1:16" ht="16.5" customHeight="1">
      <c r="A17" s="111"/>
      <c r="C17" s="83" t="s">
        <v>162</v>
      </c>
      <c r="E17" s="108" t="s">
        <v>167</v>
      </c>
      <c r="F17" s="109"/>
      <c r="G17" s="109"/>
      <c r="H17" s="109"/>
      <c r="I17" s="109"/>
      <c r="K17" s="5"/>
      <c r="L17" s="5">
        <v>2364</v>
      </c>
      <c r="M17" s="5"/>
      <c r="O17" s="19"/>
    </row>
    <row r="18" spans="1:16" ht="16.5" customHeight="1">
      <c r="A18" s="111"/>
      <c r="C18" s="83" t="s">
        <v>162</v>
      </c>
      <c r="E18" s="134" t="s">
        <v>169</v>
      </c>
      <c r="F18" s="109"/>
      <c r="G18" s="109"/>
      <c r="H18" s="109"/>
      <c r="I18" s="109"/>
      <c r="K18" s="5"/>
      <c r="L18" s="5">
        <v>342</v>
      </c>
      <c r="M18" s="5"/>
      <c r="O18" s="19"/>
    </row>
    <row r="19" spans="1:16" ht="16.5" customHeight="1">
      <c r="A19" s="111"/>
      <c r="C19" s="83" t="s">
        <v>162</v>
      </c>
      <c r="E19" s="134" t="s">
        <v>170</v>
      </c>
      <c r="F19" s="109"/>
      <c r="G19" s="109"/>
      <c r="H19" s="109"/>
      <c r="I19" s="109"/>
      <c r="K19" s="5"/>
      <c r="L19" s="5">
        <v>340</v>
      </c>
      <c r="M19" s="5"/>
      <c r="O19" s="19"/>
    </row>
    <row r="20" spans="1:16" ht="16.5" customHeight="1">
      <c r="A20" s="111"/>
      <c r="C20" s="18">
        <v>43154</v>
      </c>
      <c r="E20" s="134" t="s">
        <v>171</v>
      </c>
      <c r="F20" s="109"/>
      <c r="G20" s="109"/>
      <c r="H20" s="109"/>
      <c r="I20" s="109"/>
      <c r="K20" s="5"/>
      <c r="L20" s="5">
        <v>132</v>
      </c>
      <c r="M20" s="5"/>
      <c r="O20" s="19"/>
    </row>
    <row r="21" spans="1:16" ht="16.5" customHeight="1">
      <c r="A21" s="111"/>
      <c r="C21" s="18">
        <v>43154</v>
      </c>
      <c r="E21" s="134" t="s">
        <v>172</v>
      </c>
      <c r="F21" s="109"/>
      <c r="G21" s="109"/>
      <c r="H21" s="109"/>
      <c r="I21" s="109"/>
      <c r="K21" s="5"/>
      <c r="L21" s="5">
        <v>60</v>
      </c>
      <c r="M21" s="5"/>
      <c r="O21" s="19"/>
    </row>
    <row r="22" spans="1:16" ht="16.5" customHeight="1">
      <c r="A22" s="111"/>
      <c r="C22" s="18">
        <v>43158</v>
      </c>
      <c r="E22" s="134" t="s">
        <v>173</v>
      </c>
      <c r="F22" s="109"/>
      <c r="G22" s="109"/>
      <c r="H22" s="109"/>
      <c r="I22" s="109"/>
      <c r="K22" s="5"/>
      <c r="L22" s="5">
        <v>6895</v>
      </c>
      <c r="M22" s="5"/>
      <c r="O22" s="19"/>
    </row>
    <row r="23" spans="1:16" ht="16.5" customHeight="1">
      <c r="A23" s="112"/>
      <c r="C23" s="18">
        <v>43158</v>
      </c>
      <c r="E23" s="134" t="s">
        <v>174</v>
      </c>
      <c r="F23" s="109"/>
      <c r="G23" s="109"/>
      <c r="H23" s="109"/>
      <c r="I23" s="109"/>
      <c r="K23" s="5"/>
      <c r="L23" s="5">
        <v>30</v>
      </c>
      <c r="M23" s="5"/>
      <c r="O23" s="19"/>
    </row>
    <row r="24" spans="1:16" ht="16.5" customHeight="1">
      <c r="A24" s="85"/>
      <c r="C24" s="18"/>
      <c r="E24" s="145" t="s">
        <v>175</v>
      </c>
      <c r="F24" s="109"/>
      <c r="G24" s="109"/>
      <c r="H24" s="109"/>
      <c r="I24" s="109"/>
      <c r="J24" s="89"/>
      <c r="K24" s="92">
        <v>68625</v>
      </c>
      <c r="L24" s="5"/>
      <c r="M24" s="5"/>
      <c r="O24" s="19"/>
    </row>
    <row r="25" spans="1:16" ht="16.5" customHeight="1">
      <c r="A25" s="85"/>
      <c r="C25" s="18"/>
      <c r="E25" s="145" t="s">
        <v>179</v>
      </c>
      <c r="F25" s="109"/>
      <c r="G25" s="109"/>
      <c r="H25" s="109"/>
      <c r="I25" s="109"/>
      <c r="J25" s="89"/>
      <c r="K25" s="92">
        <v>28337</v>
      </c>
      <c r="L25" s="5"/>
      <c r="M25" s="5"/>
      <c r="O25" s="19"/>
    </row>
    <row r="26" spans="1:16" ht="16.5" customHeight="1">
      <c r="A26" s="85"/>
      <c r="C26" s="18"/>
      <c r="E26" s="145" t="s">
        <v>180</v>
      </c>
      <c r="F26" s="109"/>
      <c r="G26" s="109"/>
      <c r="H26" s="109"/>
      <c r="I26" s="109"/>
      <c r="J26" s="89"/>
      <c r="K26" s="92">
        <v>2640</v>
      </c>
      <c r="L26" s="5"/>
      <c r="M26" s="5"/>
      <c r="O26" s="19"/>
    </row>
    <row r="27" spans="1:16" ht="16.5" customHeight="1">
      <c r="A27" s="147" t="s">
        <v>182</v>
      </c>
      <c r="B27" s="146">
        <v>43142</v>
      </c>
      <c r="C27" s="18">
        <v>43129</v>
      </c>
      <c r="E27" s="134" t="s">
        <v>187</v>
      </c>
      <c r="F27" s="109"/>
      <c r="G27" s="109"/>
      <c r="H27" s="109"/>
      <c r="I27" s="109"/>
      <c r="K27" s="5"/>
      <c r="L27" s="5">
        <v>285</v>
      </c>
      <c r="M27" s="5"/>
      <c r="O27" s="19"/>
      <c r="P27" s="5"/>
    </row>
    <row r="28" spans="1:16" ht="16.5" customHeight="1">
      <c r="A28" s="111"/>
      <c r="B28" s="111"/>
      <c r="C28" s="18">
        <v>43129</v>
      </c>
      <c r="E28" s="134" t="s">
        <v>188</v>
      </c>
      <c r="F28" s="109"/>
      <c r="G28" s="109"/>
      <c r="H28" s="109"/>
      <c r="I28" s="109"/>
      <c r="K28" s="5"/>
      <c r="L28" s="5">
        <v>285</v>
      </c>
      <c r="M28" s="5"/>
      <c r="O28" s="19"/>
      <c r="P28" s="5"/>
    </row>
    <row r="29" spans="1:16" ht="16.5" customHeight="1">
      <c r="A29" s="111"/>
      <c r="B29" s="111"/>
      <c r="C29" s="18">
        <v>43141</v>
      </c>
      <c r="E29" s="108" t="s">
        <v>190</v>
      </c>
      <c r="F29" s="109"/>
      <c r="G29" s="109"/>
      <c r="H29" s="109"/>
      <c r="I29" s="109"/>
      <c r="K29" s="5"/>
      <c r="L29" s="5">
        <v>70</v>
      </c>
      <c r="M29" s="5"/>
      <c r="O29" s="19"/>
      <c r="P29" s="5"/>
    </row>
    <row r="30" spans="1:16" ht="16.5" customHeight="1">
      <c r="A30" s="111"/>
      <c r="B30" s="111"/>
      <c r="C30" s="18">
        <v>43139</v>
      </c>
      <c r="E30" s="108" t="s">
        <v>192</v>
      </c>
      <c r="F30" s="109"/>
      <c r="G30" s="109"/>
      <c r="H30" s="109"/>
      <c r="I30" s="109"/>
      <c r="K30" s="5"/>
      <c r="L30" s="5">
        <v>165</v>
      </c>
      <c r="M30" s="5"/>
      <c r="O30" s="19"/>
    </row>
    <row r="31" spans="1:16" ht="16.5" customHeight="1">
      <c r="A31" s="111"/>
      <c r="B31" s="111"/>
      <c r="C31" s="18">
        <v>43139</v>
      </c>
      <c r="E31" s="108" t="s">
        <v>194</v>
      </c>
      <c r="F31" s="109"/>
      <c r="G31" s="109"/>
      <c r="H31" s="109"/>
      <c r="I31" s="109"/>
      <c r="K31" s="5"/>
      <c r="L31" s="5">
        <v>52</v>
      </c>
      <c r="M31" s="5"/>
      <c r="O31" s="19"/>
    </row>
    <row r="32" spans="1:16" ht="16.5" customHeight="1">
      <c r="A32" s="111"/>
      <c r="B32" s="111"/>
      <c r="C32" s="18">
        <v>43137</v>
      </c>
      <c r="E32" s="108" t="s">
        <v>196</v>
      </c>
      <c r="F32" s="109"/>
      <c r="G32" s="109"/>
      <c r="H32" s="109"/>
      <c r="I32" s="109"/>
      <c r="K32" s="5"/>
      <c r="L32" s="5">
        <v>1817</v>
      </c>
      <c r="M32" s="5"/>
      <c r="O32" s="19"/>
    </row>
    <row r="33" spans="1:25" ht="16.5" customHeight="1">
      <c r="A33" s="111"/>
      <c r="B33" s="111"/>
      <c r="C33" s="18">
        <v>43140</v>
      </c>
      <c r="E33" s="134" t="s">
        <v>199</v>
      </c>
      <c r="F33" s="109"/>
      <c r="G33" s="109"/>
      <c r="H33" s="109"/>
      <c r="I33" s="109"/>
      <c r="K33" s="5"/>
      <c r="L33" s="5">
        <v>700</v>
      </c>
      <c r="M33" s="5"/>
      <c r="O33" s="19"/>
    </row>
    <row r="34" spans="1:25" ht="16.5" customHeight="1">
      <c r="A34" s="111"/>
      <c r="B34" s="111"/>
      <c r="C34" s="18">
        <v>43140</v>
      </c>
      <c r="E34" s="134" t="s">
        <v>201</v>
      </c>
      <c r="F34" s="109"/>
      <c r="G34" s="109"/>
      <c r="H34" s="109"/>
      <c r="I34" s="109"/>
      <c r="K34" s="5"/>
      <c r="L34" s="5">
        <v>78</v>
      </c>
      <c r="M34" s="5"/>
      <c r="O34" s="19"/>
    </row>
    <row r="35" spans="1:25" ht="16.5" customHeight="1">
      <c r="A35" s="111"/>
      <c r="B35" s="111"/>
      <c r="C35" s="94" t="s">
        <v>204</v>
      </c>
      <c r="E35" s="108" t="s">
        <v>207</v>
      </c>
      <c r="F35" s="109"/>
      <c r="G35" s="109"/>
      <c r="H35" s="109"/>
      <c r="I35" s="109"/>
      <c r="K35" s="5"/>
      <c r="L35" s="5">
        <v>1080</v>
      </c>
      <c r="M35" s="5"/>
      <c r="O35" s="19"/>
    </row>
    <row r="36" spans="1:25" ht="16.5" customHeight="1">
      <c r="A36" s="111"/>
      <c r="B36" s="111"/>
      <c r="C36" s="18">
        <v>43140</v>
      </c>
      <c r="E36" s="134" t="s">
        <v>208</v>
      </c>
      <c r="F36" s="109"/>
      <c r="G36" s="109"/>
      <c r="H36" s="109"/>
      <c r="I36" s="109"/>
      <c r="K36" s="5"/>
      <c r="L36" s="5">
        <v>100</v>
      </c>
      <c r="M36" s="5"/>
      <c r="O36" s="19"/>
    </row>
    <row r="37" spans="1:25" ht="16.5" customHeight="1">
      <c r="A37" s="111"/>
      <c r="B37" s="111"/>
      <c r="C37" s="18">
        <v>43141</v>
      </c>
      <c r="E37" s="134" t="s">
        <v>210</v>
      </c>
      <c r="F37" s="109"/>
      <c r="G37" s="109"/>
      <c r="H37" s="109"/>
      <c r="I37" s="109"/>
      <c r="K37" s="5"/>
      <c r="L37" s="5">
        <v>2940</v>
      </c>
      <c r="M37" s="5"/>
      <c r="N37" s="46"/>
      <c r="O37" s="19"/>
    </row>
    <row r="38" spans="1:25" ht="16.5" customHeight="1">
      <c r="A38" s="111"/>
      <c r="B38" s="111"/>
      <c r="C38" s="18">
        <v>43142</v>
      </c>
      <c r="E38" s="134" t="s">
        <v>211</v>
      </c>
      <c r="F38" s="109"/>
      <c r="G38" s="109"/>
      <c r="H38" s="109"/>
      <c r="I38" s="109"/>
      <c r="K38" s="5"/>
      <c r="L38" s="5">
        <v>3020</v>
      </c>
      <c r="M38" s="5"/>
      <c r="N38" s="46"/>
      <c r="O38" s="19"/>
    </row>
    <row r="39" spans="1:25" ht="16.5" customHeight="1">
      <c r="A39" s="111"/>
      <c r="B39" s="111"/>
      <c r="C39" s="18">
        <v>43142</v>
      </c>
      <c r="E39" s="134" t="s">
        <v>212</v>
      </c>
      <c r="F39" s="109"/>
      <c r="G39" s="109"/>
      <c r="H39" s="109"/>
      <c r="I39" s="109"/>
      <c r="K39" s="5"/>
      <c r="L39" s="5">
        <v>4320</v>
      </c>
      <c r="M39" s="5"/>
      <c r="N39" s="46"/>
      <c r="O39" s="19"/>
    </row>
    <row r="40" spans="1:25" ht="16.5" customHeight="1">
      <c r="A40" s="111"/>
      <c r="B40" s="111"/>
      <c r="C40" s="18">
        <v>43142</v>
      </c>
      <c r="E40" s="134" t="s">
        <v>213</v>
      </c>
      <c r="F40" s="109"/>
      <c r="G40" s="109"/>
      <c r="H40" s="109"/>
      <c r="I40" s="109"/>
      <c r="K40" s="5"/>
      <c r="L40" s="5">
        <v>380</v>
      </c>
      <c r="M40" s="5"/>
      <c r="N40" s="46"/>
      <c r="O40" s="19"/>
    </row>
    <row r="41" spans="1:25" ht="16.5" customHeight="1">
      <c r="A41" s="111"/>
      <c r="B41" s="111"/>
      <c r="C41" s="18">
        <v>43142</v>
      </c>
      <c r="E41" s="134" t="s">
        <v>215</v>
      </c>
      <c r="F41" s="109"/>
      <c r="G41" s="109"/>
      <c r="H41" s="109"/>
      <c r="I41" s="109"/>
      <c r="K41" s="5"/>
      <c r="L41" s="5">
        <v>380</v>
      </c>
      <c r="M41" s="5"/>
      <c r="N41" s="46"/>
      <c r="O41" s="19"/>
    </row>
    <row r="42" spans="1:25" ht="16.5" customHeight="1">
      <c r="A42" s="111"/>
      <c r="B42" s="111"/>
      <c r="C42" s="18">
        <v>43142</v>
      </c>
      <c r="E42" s="134" t="s">
        <v>216</v>
      </c>
      <c r="F42" s="109"/>
      <c r="G42" s="109"/>
      <c r="H42" s="109"/>
      <c r="I42" s="109"/>
      <c r="K42" s="5"/>
      <c r="L42" s="5">
        <v>59</v>
      </c>
      <c r="M42" s="5"/>
      <c r="N42" s="46"/>
      <c r="O42" s="19"/>
    </row>
    <row r="43" spans="1:25" ht="16.5" customHeight="1">
      <c r="A43" s="111"/>
      <c r="B43" s="111"/>
      <c r="C43" s="18">
        <v>43142</v>
      </c>
      <c r="E43" s="134" t="s">
        <v>217</v>
      </c>
      <c r="F43" s="109"/>
      <c r="G43" s="109"/>
      <c r="H43" s="109"/>
      <c r="I43" s="109"/>
      <c r="K43" s="5"/>
      <c r="L43" s="5">
        <v>1600</v>
      </c>
      <c r="M43" s="5"/>
      <c r="N43" s="46"/>
      <c r="O43" s="19"/>
    </row>
    <row r="44" spans="1:25" ht="16.5" customHeight="1">
      <c r="A44" s="111"/>
      <c r="B44" s="111"/>
      <c r="C44" s="18">
        <v>43142</v>
      </c>
      <c r="E44" s="134" t="s">
        <v>218</v>
      </c>
      <c r="F44" s="109"/>
      <c r="G44" s="109"/>
      <c r="H44" s="109"/>
      <c r="I44" s="109"/>
      <c r="K44" s="5"/>
      <c r="L44" s="5">
        <v>285</v>
      </c>
      <c r="M44" s="5"/>
      <c r="N44" s="46"/>
      <c r="O44" s="19"/>
    </row>
    <row r="45" spans="1:25" ht="16.5" customHeight="1">
      <c r="A45" s="111"/>
      <c r="B45" s="111"/>
      <c r="C45" s="18">
        <v>43142</v>
      </c>
      <c r="E45" s="134" t="s">
        <v>220</v>
      </c>
      <c r="F45" s="109"/>
      <c r="G45" s="109"/>
      <c r="H45" s="109"/>
      <c r="I45" s="109"/>
      <c r="K45" s="5"/>
      <c r="L45" s="5">
        <v>410</v>
      </c>
      <c r="M45" s="5"/>
      <c r="N45" s="46"/>
      <c r="O45" s="19"/>
    </row>
    <row r="46" spans="1:25" ht="16.5" customHeight="1">
      <c r="A46" s="111"/>
      <c r="B46" s="111"/>
      <c r="C46" s="18">
        <v>43142</v>
      </c>
      <c r="E46" s="134" t="s">
        <v>222</v>
      </c>
      <c r="F46" s="109"/>
      <c r="G46" s="109"/>
      <c r="H46" s="109"/>
      <c r="I46" s="109"/>
      <c r="K46" s="5"/>
      <c r="L46" s="5">
        <v>350</v>
      </c>
      <c r="M46" s="5"/>
      <c r="N46" s="46"/>
      <c r="O46" s="19"/>
    </row>
    <row r="47" spans="1:25" ht="16.5" customHeight="1">
      <c r="A47" s="111"/>
      <c r="B47" s="111"/>
      <c r="C47" s="66">
        <v>43142</v>
      </c>
      <c r="D47" s="66"/>
      <c r="E47" s="134" t="s">
        <v>225</v>
      </c>
      <c r="F47" s="109"/>
      <c r="G47" s="109"/>
      <c r="H47" s="109"/>
      <c r="I47" s="109"/>
      <c r="J47" s="5"/>
      <c r="K47" s="4"/>
      <c r="L47" s="68">
        <v>400</v>
      </c>
      <c r="M47" s="7"/>
      <c r="N47" s="8"/>
      <c r="O47" s="8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6.5" customHeight="1">
      <c r="A48" s="111"/>
      <c r="B48" s="111"/>
      <c r="C48" s="18">
        <v>43142</v>
      </c>
      <c r="E48" s="134" t="s">
        <v>227</v>
      </c>
      <c r="F48" s="109"/>
      <c r="G48" s="109"/>
      <c r="H48" s="109"/>
      <c r="I48" s="109"/>
      <c r="K48" s="5"/>
      <c r="L48" s="5">
        <v>50</v>
      </c>
      <c r="M48" s="5"/>
      <c r="O48" s="8"/>
    </row>
    <row r="49" spans="1:15" ht="16.5" customHeight="1">
      <c r="A49" s="111"/>
      <c r="B49" s="111"/>
      <c r="C49" s="18">
        <v>43142</v>
      </c>
      <c r="E49" s="134" t="s">
        <v>228</v>
      </c>
      <c r="F49" s="109"/>
      <c r="G49" s="109"/>
      <c r="H49" s="109"/>
      <c r="I49" s="109"/>
      <c r="K49" s="5"/>
      <c r="L49" s="5">
        <v>545</v>
      </c>
      <c r="M49" s="5"/>
      <c r="O49" s="8"/>
    </row>
    <row r="50" spans="1:15" ht="16.5" customHeight="1">
      <c r="A50" s="112"/>
      <c r="B50" s="112"/>
      <c r="C50" s="18">
        <v>43146</v>
      </c>
      <c r="E50" s="134" t="s">
        <v>231</v>
      </c>
      <c r="F50" s="109"/>
      <c r="G50" s="109"/>
      <c r="H50" s="109"/>
      <c r="I50" s="109"/>
      <c r="K50" s="5"/>
      <c r="L50" s="5">
        <v>8000</v>
      </c>
      <c r="M50" s="5"/>
      <c r="O50" s="19"/>
    </row>
    <row r="51" spans="1:15" ht="16.5" customHeight="1">
      <c r="A51" s="98"/>
      <c r="B51" s="99"/>
      <c r="C51" s="18">
        <v>43146</v>
      </c>
      <c r="E51" s="134" t="s">
        <v>236</v>
      </c>
      <c r="F51" s="109"/>
      <c r="G51" s="109"/>
      <c r="H51" s="109"/>
      <c r="I51" s="109"/>
      <c r="K51" s="5"/>
      <c r="L51" s="5">
        <v>2008</v>
      </c>
      <c r="N51" s="8" t="s">
        <v>177</v>
      </c>
      <c r="O51" s="19"/>
    </row>
    <row r="52" spans="1:15" ht="16.5" customHeight="1">
      <c r="A52" s="148" t="s">
        <v>184</v>
      </c>
      <c r="B52" s="148" t="s">
        <v>185</v>
      </c>
      <c r="C52" s="18">
        <v>43145</v>
      </c>
      <c r="E52" s="134" t="s">
        <v>237</v>
      </c>
      <c r="F52" s="109"/>
      <c r="G52" s="109"/>
      <c r="H52" s="109"/>
      <c r="I52" s="109"/>
      <c r="K52" s="5"/>
      <c r="L52" s="5">
        <v>600</v>
      </c>
      <c r="M52" s="5"/>
      <c r="O52" s="19"/>
    </row>
    <row r="53" spans="1:15" ht="16.5" customHeight="1">
      <c r="A53" s="111"/>
      <c r="B53" s="111"/>
      <c r="C53" s="18">
        <v>43154</v>
      </c>
      <c r="E53" s="134" t="s">
        <v>237</v>
      </c>
      <c r="F53" s="109"/>
      <c r="G53" s="109"/>
      <c r="H53" s="109"/>
      <c r="I53" s="109"/>
      <c r="K53" s="5"/>
      <c r="L53" s="5">
        <v>215</v>
      </c>
      <c r="M53" s="5"/>
      <c r="O53" s="19"/>
    </row>
    <row r="54" spans="1:15" ht="16.5" customHeight="1">
      <c r="A54" s="111"/>
      <c r="B54" s="111"/>
      <c r="C54" s="18">
        <v>43154</v>
      </c>
      <c r="E54" s="134" t="s">
        <v>237</v>
      </c>
      <c r="F54" s="109"/>
      <c r="G54" s="109"/>
      <c r="H54" s="109"/>
      <c r="I54" s="109"/>
      <c r="K54" s="5"/>
      <c r="L54" s="5">
        <v>740</v>
      </c>
      <c r="M54" s="5"/>
      <c r="O54" s="19"/>
    </row>
    <row r="55" spans="1:15" ht="16.5" customHeight="1">
      <c r="A55" s="111"/>
      <c r="B55" s="111"/>
      <c r="C55" s="18">
        <v>43154</v>
      </c>
      <c r="E55" s="134" t="s">
        <v>237</v>
      </c>
      <c r="F55" s="109"/>
      <c r="G55" s="109"/>
      <c r="H55" s="109"/>
      <c r="I55" s="109"/>
      <c r="K55" s="5"/>
      <c r="L55" s="5">
        <v>80</v>
      </c>
      <c r="M55" s="5"/>
      <c r="O55" s="19"/>
    </row>
    <row r="56" spans="1:15" ht="16.5" customHeight="1">
      <c r="A56" s="111"/>
      <c r="B56" s="111"/>
      <c r="C56" s="18">
        <v>43154</v>
      </c>
      <c r="E56" s="134" t="s">
        <v>241</v>
      </c>
      <c r="F56" s="109"/>
      <c r="G56" s="109"/>
      <c r="H56" s="109"/>
      <c r="I56" s="109"/>
      <c r="K56" s="5"/>
      <c r="L56" s="5">
        <v>180</v>
      </c>
      <c r="M56" s="5"/>
      <c r="O56" s="19"/>
    </row>
    <row r="57" spans="1:15" ht="16.5" customHeight="1">
      <c r="A57" s="111"/>
      <c r="B57" s="111"/>
      <c r="C57" s="18">
        <v>43155</v>
      </c>
      <c r="E57" s="134" t="s">
        <v>242</v>
      </c>
      <c r="F57" s="109"/>
      <c r="G57" s="109"/>
      <c r="H57" s="109"/>
      <c r="I57" s="109"/>
      <c r="K57" s="5"/>
      <c r="L57" s="5">
        <v>90</v>
      </c>
      <c r="M57" s="5"/>
      <c r="O57" s="19"/>
    </row>
    <row r="58" spans="1:15" ht="16.5" customHeight="1">
      <c r="A58" s="111"/>
      <c r="B58" s="111"/>
      <c r="C58" s="18">
        <v>43156</v>
      </c>
      <c r="E58" s="134" t="s">
        <v>244</v>
      </c>
      <c r="F58" s="109"/>
      <c r="G58" s="109"/>
      <c r="H58" s="109"/>
      <c r="I58" s="109"/>
      <c r="K58" s="5"/>
      <c r="L58" s="5">
        <v>99</v>
      </c>
      <c r="M58" s="5"/>
      <c r="O58" s="19"/>
    </row>
    <row r="59" spans="1:15" ht="16.5" customHeight="1">
      <c r="A59" s="111"/>
      <c r="B59" s="111"/>
      <c r="C59" s="18">
        <v>43156</v>
      </c>
      <c r="E59" s="134" t="s">
        <v>246</v>
      </c>
      <c r="F59" s="109"/>
      <c r="G59" s="109"/>
      <c r="H59" s="109"/>
      <c r="I59" s="109"/>
      <c r="K59" s="5"/>
      <c r="L59" s="5">
        <v>18</v>
      </c>
      <c r="M59" s="5"/>
      <c r="O59" s="19"/>
    </row>
    <row r="60" spans="1:15" ht="16.5" customHeight="1">
      <c r="A60" s="111"/>
      <c r="B60" s="111"/>
      <c r="C60" s="18">
        <v>43156</v>
      </c>
      <c r="E60" s="134" t="s">
        <v>247</v>
      </c>
      <c r="F60" s="109"/>
      <c r="G60" s="109"/>
      <c r="H60" s="109"/>
      <c r="I60" s="109"/>
      <c r="K60" s="5"/>
      <c r="L60" s="5">
        <v>36</v>
      </c>
      <c r="M60" s="5"/>
      <c r="O60" s="19"/>
    </row>
    <row r="61" spans="1:15" ht="16.5" customHeight="1">
      <c r="A61" s="111"/>
      <c r="B61" s="111"/>
      <c r="C61" s="18">
        <v>43156</v>
      </c>
      <c r="E61" s="134" t="s">
        <v>249</v>
      </c>
      <c r="F61" s="109"/>
      <c r="G61" s="109"/>
      <c r="H61" s="109"/>
      <c r="I61" s="109"/>
      <c r="K61" s="5"/>
      <c r="L61" s="5">
        <v>40</v>
      </c>
      <c r="M61" s="5"/>
      <c r="O61" s="19"/>
    </row>
    <row r="62" spans="1:15" ht="16.5" customHeight="1">
      <c r="A62" s="111"/>
      <c r="B62" s="111"/>
      <c r="C62" s="18">
        <v>43156</v>
      </c>
      <c r="E62" s="134" t="s">
        <v>251</v>
      </c>
      <c r="F62" s="109"/>
      <c r="G62" s="109"/>
      <c r="H62" s="109"/>
      <c r="I62" s="109"/>
      <c r="K62" s="5"/>
      <c r="L62" s="5">
        <v>553</v>
      </c>
      <c r="M62" s="5"/>
      <c r="O62" s="19"/>
    </row>
    <row r="63" spans="1:15" ht="16.5" customHeight="1">
      <c r="A63" s="112"/>
      <c r="B63" s="112"/>
      <c r="C63" s="18">
        <v>43159</v>
      </c>
      <c r="E63" s="134" t="s">
        <v>186</v>
      </c>
      <c r="F63" s="109"/>
      <c r="G63" s="109"/>
      <c r="H63" s="109"/>
      <c r="I63" s="109"/>
      <c r="K63" s="5"/>
      <c r="L63" s="5">
        <v>1650</v>
      </c>
      <c r="M63" s="5"/>
      <c r="O63" s="19"/>
    </row>
    <row r="64" spans="1:15" ht="16.5" customHeight="1">
      <c r="E64" s="109"/>
      <c r="F64" s="109"/>
      <c r="G64" s="109"/>
      <c r="H64" s="109"/>
      <c r="I64" s="109"/>
      <c r="K64" s="5"/>
      <c r="L64" s="5"/>
      <c r="M64" s="5"/>
      <c r="O64" s="19"/>
    </row>
    <row r="65" spans="1:15" ht="16.5" customHeight="1">
      <c r="A65" s="76"/>
      <c r="B65" s="76"/>
      <c r="C65" s="76"/>
      <c r="E65" s="109"/>
      <c r="F65" s="109"/>
      <c r="G65" s="109"/>
      <c r="H65" s="109"/>
      <c r="I65" s="109"/>
      <c r="K65" s="5"/>
      <c r="L65" s="5"/>
      <c r="M65" s="5"/>
      <c r="O65" s="19"/>
    </row>
    <row r="66" spans="1:15" ht="16.5" customHeight="1">
      <c r="A66" s="34"/>
      <c r="B66" s="69" t="s">
        <v>10</v>
      </c>
      <c r="C66" s="34">
        <v>65845</v>
      </c>
      <c r="D66" s="70"/>
      <c r="K66" s="5"/>
      <c r="L66" s="5"/>
      <c r="M66" s="5"/>
      <c r="O66" s="19"/>
    </row>
    <row r="67" spans="1:15" ht="16.5" customHeight="1">
      <c r="A67" s="34" t="s">
        <v>253</v>
      </c>
      <c r="B67" s="31" t="s">
        <v>55</v>
      </c>
      <c r="C67" s="39">
        <f>SUM(K:K)</f>
        <v>99602</v>
      </c>
      <c r="D67" s="70"/>
      <c r="K67" s="5"/>
      <c r="L67" s="5"/>
      <c r="M67" s="5"/>
      <c r="O67" s="19"/>
    </row>
    <row r="68" spans="1:15" ht="16.5" customHeight="1">
      <c r="A68" s="34"/>
      <c r="B68" s="31" t="s">
        <v>56</v>
      </c>
      <c r="C68" s="39">
        <f>SUM(L:L)</f>
        <v>82135</v>
      </c>
      <c r="D68" s="70"/>
      <c r="K68" s="5"/>
      <c r="L68" s="5"/>
      <c r="M68" s="5"/>
      <c r="O68" s="19"/>
    </row>
    <row r="69" spans="1:15" ht="16.5" customHeight="1">
      <c r="A69" s="34"/>
      <c r="B69" s="37" t="s">
        <v>57</v>
      </c>
      <c r="C69" s="43"/>
      <c r="D69" s="70"/>
      <c r="K69" s="5"/>
      <c r="L69" s="5"/>
      <c r="M69" s="5"/>
      <c r="O69" s="19"/>
    </row>
    <row r="70" spans="1:15" ht="16.5" customHeight="1">
      <c r="A70" s="50"/>
      <c r="B70" s="73" t="s">
        <v>62</v>
      </c>
      <c r="C70" s="75">
        <f>C66+C67-C68+C69</f>
        <v>83312</v>
      </c>
      <c r="D70" s="70"/>
      <c r="K70" s="5"/>
      <c r="L70" s="5"/>
      <c r="M70" s="5"/>
      <c r="O70" s="19"/>
    </row>
    <row r="71" spans="1:15" ht="16.5" customHeight="1">
      <c r="A71" s="77"/>
      <c r="B71" s="77"/>
      <c r="C71" s="77"/>
      <c r="K71" s="5"/>
      <c r="L71" s="5"/>
      <c r="M71" s="5"/>
      <c r="O71" s="19"/>
    </row>
    <row r="72" spans="1:15" ht="16.5" customHeight="1">
      <c r="K72" s="5"/>
      <c r="L72" s="5"/>
      <c r="M72" s="5"/>
      <c r="O72" s="19"/>
    </row>
    <row r="73" spans="1:15" ht="15.75" customHeight="1"/>
    <row r="74" spans="1:15" ht="15.75" customHeight="1"/>
    <row r="75" spans="1:15" ht="15.75" customHeight="1"/>
    <row r="76" spans="1:15" ht="15.75" customHeight="1"/>
    <row r="77" spans="1:15" ht="15.75" customHeight="1"/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9">
    <mergeCell ref="A52:A63"/>
    <mergeCell ref="B52:B63"/>
    <mergeCell ref="E62:I62"/>
    <mergeCell ref="E63:I63"/>
    <mergeCell ref="E3:I3"/>
    <mergeCell ref="E1:I1"/>
    <mergeCell ref="E65:I65"/>
    <mergeCell ref="E64:I64"/>
    <mergeCell ref="E61:I61"/>
    <mergeCell ref="E59:I59"/>
    <mergeCell ref="E60:I60"/>
    <mergeCell ref="E37:I37"/>
    <mergeCell ref="E38:I38"/>
    <mergeCell ref="B27:B50"/>
    <mergeCell ref="A27:A50"/>
    <mergeCell ref="E4:I4"/>
    <mergeCell ref="E11:I11"/>
    <mergeCell ref="E10:I10"/>
    <mergeCell ref="E25:I25"/>
    <mergeCell ref="E26:I26"/>
    <mergeCell ref="A4:A23"/>
    <mergeCell ref="E8:I8"/>
    <mergeCell ref="E7:I7"/>
    <mergeCell ref="E5:I5"/>
    <mergeCell ref="E6:I6"/>
    <mergeCell ref="E9:I9"/>
    <mergeCell ref="E12:I12"/>
    <mergeCell ref="E14:I14"/>
    <mergeCell ref="E16:I16"/>
    <mergeCell ref="E15:I15"/>
    <mergeCell ref="E19:I19"/>
    <mergeCell ref="E18:I18"/>
    <mergeCell ref="E17:I17"/>
    <mergeCell ref="E21:I21"/>
    <mergeCell ref="E20:I20"/>
    <mergeCell ref="E13:I13"/>
    <mergeCell ref="E27:I27"/>
    <mergeCell ref="E28:I28"/>
    <mergeCell ref="E24:I24"/>
    <mergeCell ref="E23:I23"/>
    <mergeCell ref="E22:I22"/>
    <mergeCell ref="E57:I57"/>
    <mergeCell ref="E58:I58"/>
    <mergeCell ref="E30:I30"/>
    <mergeCell ref="E29:I29"/>
    <mergeCell ref="E40:I40"/>
    <mergeCell ref="E39:I39"/>
    <mergeCell ref="E41:I41"/>
    <mergeCell ref="E32:I32"/>
    <mergeCell ref="E31:I31"/>
    <mergeCell ref="E33:I33"/>
    <mergeCell ref="E34:I34"/>
    <mergeCell ref="E35:I35"/>
    <mergeCell ref="E36:I36"/>
    <mergeCell ref="E51:I51"/>
    <mergeCell ref="E52:I52"/>
    <mergeCell ref="E54:I54"/>
    <mergeCell ref="E42:I42"/>
    <mergeCell ref="E50:I50"/>
    <mergeCell ref="E43:I43"/>
    <mergeCell ref="E48:I48"/>
    <mergeCell ref="E49:I49"/>
    <mergeCell ref="E56:I56"/>
    <mergeCell ref="E55:I55"/>
    <mergeCell ref="E47:I47"/>
    <mergeCell ref="E46:I46"/>
    <mergeCell ref="E44:I44"/>
    <mergeCell ref="E45:I45"/>
    <mergeCell ref="E53:I53"/>
  </mergeCells>
  <phoneticPr fontId="16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992"/>
  <sheetViews>
    <sheetView tabSelected="1"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83312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52" t="s">
        <v>11</v>
      </c>
      <c r="B3" s="79"/>
      <c r="C3" s="18">
        <v>43160</v>
      </c>
      <c r="E3" s="108" t="s">
        <v>163</v>
      </c>
      <c r="F3" s="109"/>
      <c r="G3" s="109"/>
      <c r="H3" s="109"/>
      <c r="I3" s="109"/>
      <c r="K3" s="5">
        <v>2350</v>
      </c>
      <c r="L3" s="5"/>
      <c r="M3" s="5"/>
      <c r="O3" s="8"/>
    </row>
    <row r="4" spans="1:25" ht="16.5" customHeight="1">
      <c r="A4" s="111"/>
      <c r="B4" s="79"/>
      <c r="C4" s="18">
        <v>43174</v>
      </c>
      <c r="E4" s="108" t="s">
        <v>164</v>
      </c>
      <c r="F4" s="109"/>
      <c r="G4" s="109"/>
      <c r="H4" s="109"/>
      <c r="I4" s="109"/>
      <c r="K4" s="5">
        <f>200+700+400</f>
        <v>1300</v>
      </c>
      <c r="L4" s="5"/>
      <c r="M4" s="5"/>
      <c r="O4" s="8"/>
    </row>
    <row r="5" spans="1:25" ht="16.5" customHeight="1">
      <c r="A5" s="111"/>
      <c r="B5" s="79"/>
      <c r="C5" s="18">
        <v>43180</v>
      </c>
      <c r="E5" s="108" t="s">
        <v>165</v>
      </c>
      <c r="F5" s="109"/>
      <c r="G5" s="109"/>
      <c r="H5" s="109"/>
      <c r="I5" s="109"/>
      <c r="K5" s="5">
        <v>200</v>
      </c>
      <c r="L5" s="5"/>
      <c r="M5" s="5"/>
      <c r="O5" s="8"/>
    </row>
    <row r="6" spans="1:25" ht="16.5" customHeight="1">
      <c r="A6" s="111"/>
      <c r="B6" s="79"/>
      <c r="C6" s="18">
        <v>43181</v>
      </c>
      <c r="E6" s="108" t="s">
        <v>166</v>
      </c>
      <c r="F6" s="109"/>
      <c r="G6" s="109"/>
      <c r="H6" s="109"/>
      <c r="I6" s="109"/>
      <c r="K6" s="5">
        <v>600</v>
      </c>
      <c r="L6" s="5"/>
      <c r="M6" s="5"/>
      <c r="O6" s="8"/>
    </row>
    <row r="7" spans="1:25" ht="16.5" customHeight="1">
      <c r="A7" s="112"/>
      <c r="B7" s="79"/>
      <c r="C7" s="18">
        <v>43187</v>
      </c>
      <c r="E7" s="108" t="s">
        <v>168</v>
      </c>
      <c r="F7" s="109"/>
      <c r="G7" s="109"/>
      <c r="H7" s="109"/>
      <c r="I7" s="109"/>
      <c r="K7" s="5">
        <v>550</v>
      </c>
      <c r="L7" s="5"/>
      <c r="M7" s="5"/>
      <c r="O7" s="8"/>
    </row>
    <row r="8" spans="1:25" ht="16.5" customHeight="1">
      <c r="A8" s="153" t="s">
        <v>69</v>
      </c>
      <c r="B8" s="149">
        <v>43160</v>
      </c>
      <c r="C8" s="18">
        <v>43160</v>
      </c>
      <c r="E8" s="134" t="s">
        <v>176</v>
      </c>
      <c r="F8" s="109"/>
      <c r="G8" s="109"/>
      <c r="H8" s="109"/>
      <c r="I8" s="109"/>
      <c r="K8" s="5"/>
      <c r="L8" s="5">
        <v>229</v>
      </c>
      <c r="M8" s="5"/>
      <c r="O8" s="19" t="s">
        <v>177</v>
      </c>
    </row>
    <row r="9" spans="1:25" ht="16.5" customHeight="1">
      <c r="A9" s="111"/>
      <c r="B9" s="150"/>
      <c r="C9" s="18">
        <v>43160</v>
      </c>
      <c r="E9" s="134" t="s">
        <v>178</v>
      </c>
      <c r="F9" s="109"/>
      <c r="G9" s="109"/>
      <c r="H9" s="109"/>
      <c r="I9" s="109"/>
      <c r="K9" s="5"/>
      <c r="L9" s="5">
        <f>65*4+79*3+13</f>
        <v>510</v>
      </c>
      <c r="M9" s="5"/>
      <c r="O9" s="19" t="s">
        <v>177</v>
      </c>
    </row>
    <row r="10" spans="1:25" ht="16.5" customHeight="1">
      <c r="A10" s="111"/>
      <c r="B10" s="150"/>
      <c r="C10" s="18">
        <v>43160</v>
      </c>
      <c r="E10" s="134" t="s">
        <v>35</v>
      </c>
      <c r="F10" s="109"/>
      <c r="G10" s="109"/>
      <c r="H10" s="109"/>
      <c r="I10" s="109"/>
      <c r="K10" s="5"/>
      <c r="L10" s="5">
        <v>5</v>
      </c>
      <c r="M10" s="5"/>
      <c r="O10" s="19" t="s">
        <v>177</v>
      </c>
    </row>
    <row r="11" spans="1:25" ht="16.5" customHeight="1">
      <c r="A11" s="111"/>
      <c r="B11" s="150"/>
      <c r="C11" s="18">
        <v>43160</v>
      </c>
      <c r="E11" s="108" t="s">
        <v>181</v>
      </c>
      <c r="F11" s="109"/>
      <c r="G11" s="109"/>
      <c r="H11" s="109"/>
      <c r="I11" s="109"/>
      <c r="K11" s="5"/>
      <c r="L11" s="5">
        <v>2392</v>
      </c>
      <c r="M11" s="5"/>
      <c r="O11" s="19" t="s">
        <v>177</v>
      </c>
    </row>
    <row r="12" spans="1:25" ht="16.5" customHeight="1">
      <c r="A12" s="112"/>
      <c r="B12" s="151"/>
      <c r="C12" s="18">
        <v>43160</v>
      </c>
      <c r="E12" s="134" t="s">
        <v>183</v>
      </c>
      <c r="F12" s="109"/>
      <c r="G12" s="109"/>
      <c r="H12" s="109"/>
      <c r="I12" s="109"/>
      <c r="K12" s="5"/>
      <c r="L12" s="5">
        <v>428</v>
      </c>
      <c r="M12" s="5"/>
      <c r="O12" s="19" t="s">
        <v>177</v>
      </c>
    </row>
    <row r="13" spans="1:25" ht="16.5" customHeight="1">
      <c r="A13" s="148" t="s">
        <v>184</v>
      </c>
      <c r="B13" s="148" t="s">
        <v>185</v>
      </c>
      <c r="C13" s="18">
        <v>43160</v>
      </c>
      <c r="E13" s="145" t="s">
        <v>186</v>
      </c>
      <c r="F13" s="109"/>
      <c r="G13" s="109"/>
      <c r="H13" s="109"/>
      <c r="I13" s="109"/>
      <c r="K13" s="5"/>
      <c r="L13" s="5">
        <v>860</v>
      </c>
      <c r="M13" s="19"/>
      <c r="O13" s="8"/>
    </row>
    <row r="14" spans="1:25" ht="16.5" customHeight="1">
      <c r="A14" s="111"/>
      <c r="B14" s="111"/>
      <c r="C14" s="18">
        <v>43162</v>
      </c>
      <c r="E14" s="108" t="s">
        <v>189</v>
      </c>
      <c r="F14" s="109"/>
      <c r="G14" s="109"/>
      <c r="H14" s="109"/>
      <c r="I14" s="109"/>
      <c r="K14" s="5"/>
      <c r="L14" s="5">
        <v>249</v>
      </c>
      <c r="M14" s="19"/>
      <c r="O14" s="19" t="s">
        <v>177</v>
      </c>
    </row>
    <row r="15" spans="1:25" ht="16.5" customHeight="1">
      <c r="A15" s="111"/>
      <c r="B15" s="111"/>
      <c r="C15" s="18">
        <v>43162</v>
      </c>
      <c r="E15" s="134" t="s">
        <v>191</v>
      </c>
      <c r="F15" s="109"/>
      <c r="G15" s="109"/>
      <c r="H15" s="109"/>
      <c r="I15" s="109"/>
      <c r="K15" s="5"/>
      <c r="L15" s="5">
        <v>1614</v>
      </c>
      <c r="M15" s="5"/>
      <c r="O15" s="19" t="s">
        <v>177</v>
      </c>
    </row>
    <row r="16" spans="1:25" ht="16.5" customHeight="1">
      <c r="A16" s="111"/>
      <c r="B16" s="111"/>
      <c r="C16" s="18">
        <v>43163</v>
      </c>
      <c r="E16" s="134" t="s">
        <v>193</v>
      </c>
      <c r="F16" s="109"/>
      <c r="G16" s="109"/>
      <c r="H16" s="109"/>
      <c r="I16" s="109"/>
      <c r="K16" s="5"/>
      <c r="L16" s="5">
        <v>664</v>
      </c>
      <c r="M16" s="5"/>
      <c r="O16" s="19" t="s">
        <v>177</v>
      </c>
    </row>
    <row r="17" spans="1:25" ht="16.5" customHeight="1">
      <c r="A17" s="111"/>
      <c r="B17" s="111"/>
      <c r="C17" s="18">
        <v>43163</v>
      </c>
      <c r="E17" s="134" t="s">
        <v>195</v>
      </c>
      <c r="F17" s="109"/>
      <c r="G17" s="109"/>
      <c r="H17" s="109"/>
      <c r="I17" s="109"/>
      <c r="K17" s="5"/>
      <c r="L17" s="5">
        <v>1045</v>
      </c>
      <c r="M17" s="5"/>
      <c r="O17" s="19" t="s">
        <v>177</v>
      </c>
    </row>
    <row r="18" spans="1:25" ht="16.5" customHeight="1">
      <c r="A18" s="111"/>
      <c r="B18" s="111"/>
      <c r="C18" s="18">
        <v>43166</v>
      </c>
      <c r="E18" s="134" t="s">
        <v>197</v>
      </c>
      <c r="F18" s="109"/>
      <c r="G18" s="109"/>
      <c r="H18" s="109"/>
      <c r="I18" s="109"/>
      <c r="K18" s="5"/>
      <c r="L18" s="5">
        <v>280</v>
      </c>
      <c r="M18" s="5"/>
      <c r="O18" s="19" t="s">
        <v>177</v>
      </c>
    </row>
    <row r="19" spans="1:25" ht="16.5" customHeight="1">
      <c r="A19" s="111"/>
      <c r="B19" s="111"/>
      <c r="C19" s="18">
        <v>43166</v>
      </c>
      <c r="E19" s="134" t="s">
        <v>198</v>
      </c>
      <c r="F19" s="109"/>
      <c r="G19" s="109"/>
      <c r="H19" s="109"/>
      <c r="I19" s="109"/>
      <c r="K19" s="5"/>
      <c r="L19" s="5">
        <v>302</v>
      </c>
      <c r="M19" s="5"/>
      <c r="O19" s="19" t="s">
        <v>177</v>
      </c>
    </row>
    <row r="20" spans="1:25" ht="16.5" customHeight="1">
      <c r="A20" s="111"/>
      <c r="B20" s="111"/>
      <c r="C20" s="18">
        <v>43167</v>
      </c>
      <c r="E20" s="134" t="s">
        <v>200</v>
      </c>
      <c r="F20" s="109"/>
      <c r="G20" s="109"/>
      <c r="H20" s="109"/>
      <c r="I20" s="109"/>
      <c r="K20" s="5"/>
      <c r="L20" s="5">
        <v>36</v>
      </c>
      <c r="M20" s="5"/>
      <c r="O20" s="19" t="s">
        <v>177</v>
      </c>
    </row>
    <row r="21" spans="1:25" ht="16.5" customHeight="1">
      <c r="A21" s="111"/>
      <c r="B21" s="111"/>
      <c r="C21" s="18">
        <v>43168</v>
      </c>
      <c r="E21" s="134" t="s">
        <v>202</v>
      </c>
      <c r="F21" s="109"/>
      <c r="G21" s="109"/>
      <c r="H21" s="109"/>
      <c r="I21" s="109"/>
      <c r="K21" s="5"/>
      <c r="L21" s="5">
        <v>36</v>
      </c>
      <c r="M21" s="5"/>
      <c r="O21" s="19" t="s">
        <v>177</v>
      </c>
    </row>
    <row r="22" spans="1:25" ht="16.5" customHeight="1">
      <c r="A22" s="111"/>
      <c r="B22" s="111"/>
      <c r="C22" s="18">
        <v>43168</v>
      </c>
      <c r="E22" s="134" t="s">
        <v>203</v>
      </c>
      <c r="F22" s="109"/>
      <c r="G22" s="109"/>
      <c r="H22" s="109"/>
      <c r="I22" s="109"/>
      <c r="K22" s="5"/>
      <c r="L22" s="5">
        <v>18</v>
      </c>
      <c r="M22" s="5"/>
      <c r="O22" s="19" t="s">
        <v>177</v>
      </c>
    </row>
    <row r="23" spans="1:25" ht="16.5" customHeight="1">
      <c r="A23" s="111"/>
      <c r="B23" s="111"/>
      <c r="C23" s="18"/>
      <c r="E23" s="134" t="s">
        <v>205</v>
      </c>
      <c r="F23" s="109"/>
      <c r="G23" s="109"/>
      <c r="H23" s="109"/>
      <c r="I23" s="109"/>
      <c r="K23" s="5">
        <v>10700</v>
      </c>
      <c r="L23" s="5"/>
      <c r="M23" s="5"/>
      <c r="O23" s="8"/>
    </row>
    <row r="24" spans="1:25" ht="16.5" customHeight="1">
      <c r="A24" s="112"/>
      <c r="B24" s="112"/>
      <c r="C24" s="18"/>
      <c r="E24" s="134" t="s">
        <v>206</v>
      </c>
      <c r="F24" s="109"/>
      <c r="G24" s="109"/>
      <c r="H24" s="109"/>
      <c r="I24" s="109"/>
      <c r="K24" s="5"/>
      <c r="L24" s="5">
        <v>315</v>
      </c>
      <c r="M24" s="5"/>
      <c r="O24" s="19"/>
    </row>
    <row r="25" spans="1:25" ht="16.5" customHeight="1">
      <c r="A25" s="85"/>
      <c r="B25" s="79"/>
      <c r="C25" s="18"/>
      <c r="D25" s="95"/>
      <c r="E25" s="108" t="s">
        <v>209</v>
      </c>
      <c r="F25" s="109"/>
      <c r="G25" s="109"/>
      <c r="H25" s="109"/>
      <c r="I25" s="109"/>
      <c r="J25" s="95"/>
      <c r="K25" s="5"/>
      <c r="L25" s="96">
        <v>3960</v>
      </c>
      <c r="M25" s="5"/>
      <c r="N25" s="95"/>
      <c r="O25" s="19" t="s">
        <v>177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ht="16.5" customHeight="1">
      <c r="A26" s="144" t="s">
        <v>87</v>
      </c>
      <c r="B26" s="79"/>
      <c r="C26" s="18">
        <v>43173</v>
      </c>
      <c r="D26" s="95"/>
      <c r="E26" s="108" t="s">
        <v>214</v>
      </c>
      <c r="F26" s="109"/>
      <c r="G26" s="109"/>
      <c r="H26" s="109"/>
      <c r="I26" s="109"/>
      <c r="J26" s="95"/>
      <c r="K26" s="5"/>
      <c r="L26" s="5">
        <f>110+80+36+32+32+32+32+32+32+32+32</f>
        <v>482</v>
      </c>
      <c r="M26" s="5"/>
      <c r="N26" s="95"/>
      <c r="O26" s="19" t="s">
        <v>177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6.5" customHeight="1">
      <c r="A27" s="111"/>
      <c r="B27" s="79"/>
      <c r="C27" s="18">
        <v>43173</v>
      </c>
      <c r="D27" s="95"/>
      <c r="E27" s="108" t="s">
        <v>219</v>
      </c>
      <c r="F27" s="109"/>
      <c r="G27" s="109"/>
      <c r="H27" s="109"/>
      <c r="I27" s="109"/>
      <c r="J27" s="95"/>
      <c r="K27" s="5"/>
      <c r="L27" s="5">
        <v>360</v>
      </c>
      <c r="M27" s="5"/>
      <c r="N27" s="95"/>
      <c r="O27" s="19" t="s">
        <v>177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ht="16.5" customHeight="1">
      <c r="A28" s="111"/>
      <c r="B28" s="79"/>
      <c r="C28" s="18">
        <v>43173</v>
      </c>
      <c r="D28" s="95"/>
      <c r="E28" s="108" t="s">
        <v>221</v>
      </c>
      <c r="F28" s="109"/>
      <c r="G28" s="109"/>
      <c r="H28" s="109"/>
      <c r="I28" s="109"/>
      <c r="J28" s="95"/>
      <c r="K28" s="5"/>
      <c r="L28" s="5">
        <v>180</v>
      </c>
      <c r="M28" s="5"/>
      <c r="N28" s="95"/>
      <c r="O28" s="19" t="s">
        <v>177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ht="16.5" customHeight="1">
      <c r="A29" s="111"/>
      <c r="B29" s="79"/>
      <c r="C29" s="82" t="s">
        <v>223</v>
      </c>
      <c r="E29" s="108" t="s">
        <v>224</v>
      </c>
      <c r="F29" s="109"/>
      <c r="G29" s="109"/>
      <c r="H29" s="109"/>
      <c r="I29" s="109"/>
      <c r="K29" s="5"/>
      <c r="L29" s="5">
        <v>3960</v>
      </c>
      <c r="M29" s="5"/>
      <c r="N29" s="46"/>
      <c r="O29" s="19" t="s">
        <v>177</v>
      </c>
    </row>
    <row r="30" spans="1:25" ht="16.5" customHeight="1">
      <c r="A30" s="112"/>
      <c r="B30" s="79"/>
      <c r="C30" s="82" t="s">
        <v>223</v>
      </c>
      <c r="E30" s="134" t="s">
        <v>159</v>
      </c>
      <c r="F30" s="109"/>
      <c r="G30" s="109"/>
      <c r="H30" s="109"/>
      <c r="I30" s="109"/>
      <c r="K30" s="5"/>
      <c r="L30" s="5">
        <v>30</v>
      </c>
      <c r="M30" s="5"/>
      <c r="N30" s="46"/>
      <c r="O30" s="19" t="s">
        <v>177</v>
      </c>
    </row>
    <row r="31" spans="1:25" ht="16.5" customHeight="1">
      <c r="A31" s="85"/>
      <c r="B31" s="79"/>
      <c r="C31" s="82"/>
      <c r="E31" s="134" t="s">
        <v>226</v>
      </c>
      <c r="F31" s="109"/>
      <c r="G31" s="109"/>
      <c r="H31" s="109"/>
      <c r="I31" s="109"/>
      <c r="K31" s="97">
        <v>2174</v>
      </c>
      <c r="L31" s="5"/>
      <c r="M31" s="5"/>
      <c r="N31" s="46"/>
      <c r="O31" s="8"/>
    </row>
    <row r="32" spans="1:25" ht="16.5" customHeight="1">
      <c r="A32" s="85"/>
      <c r="B32" s="79"/>
      <c r="C32" s="82"/>
      <c r="E32" s="145" t="s">
        <v>229</v>
      </c>
      <c r="F32" s="109"/>
      <c r="G32" s="109"/>
      <c r="H32" s="109"/>
      <c r="I32" s="109"/>
      <c r="J32" s="89"/>
      <c r="K32" s="92">
        <v>11955</v>
      </c>
      <c r="L32" s="5"/>
      <c r="M32" s="5"/>
      <c r="N32" s="46"/>
      <c r="O32" s="8"/>
    </row>
    <row r="33" spans="1:16" ht="16.5" customHeight="1">
      <c r="A33" s="113" t="s">
        <v>12</v>
      </c>
      <c r="B33" s="79"/>
      <c r="C33" s="18">
        <v>43170</v>
      </c>
      <c r="E33" s="134" t="s">
        <v>230</v>
      </c>
      <c r="F33" s="109"/>
      <c r="G33" s="109"/>
      <c r="H33" s="109"/>
      <c r="I33" s="109"/>
      <c r="K33" s="5"/>
      <c r="L33" s="5">
        <v>392</v>
      </c>
      <c r="M33" s="5"/>
      <c r="N33" s="46" t="s">
        <v>61</v>
      </c>
      <c r="O33" s="19" t="s">
        <v>177</v>
      </c>
    </row>
    <row r="34" spans="1:16" ht="16.5" customHeight="1">
      <c r="A34" s="111"/>
      <c r="B34" s="79"/>
      <c r="C34" s="18">
        <v>43173</v>
      </c>
      <c r="E34" s="134" t="s">
        <v>232</v>
      </c>
      <c r="F34" s="109"/>
      <c r="G34" s="109"/>
      <c r="H34" s="109"/>
      <c r="I34" s="109"/>
      <c r="K34" s="5"/>
      <c r="L34" s="5">
        <v>80</v>
      </c>
      <c r="M34" s="5"/>
      <c r="O34" s="19" t="s">
        <v>177</v>
      </c>
    </row>
    <row r="35" spans="1:16" ht="16.5" customHeight="1">
      <c r="A35" s="111"/>
      <c r="B35" s="79"/>
      <c r="C35" s="18">
        <v>43173</v>
      </c>
      <c r="E35" s="108" t="s">
        <v>22</v>
      </c>
      <c r="F35" s="109"/>
      <c r="G35" s="109"/>
      <c r="H35" s="109"/>
      <c r="I35" s="109"/>
      <c r="K35" s="5"/>
      <c r="L35" s="5">
        <v>120</v>
      </c>
      <c r="M35" s="5"/>
      <c r="O35" s="19" t="s">
        <v>233</v>
      </c>
    </row>
    <row r="36" spans="1:16" ht="16.5" customHeight="1">
      <c r="A36" s="111"/>
      <c r="B36" s="79"/>
      <c r="C36" s="18">
        <v>43173</v>
      </c>
      <c r="E36" s="108" t="s">
        <v>24</v>
      </c>
      <c r="F36" s="109"/>
      <c r="G36" s="109"/>
      <c r="H36" s="109"/>
      <c r="I36" s="109"/>
      <c r="K36" s="5"/>
      <c r="L36" s="5">
        <v>96</v>
      </c>
      <c r="M36" s="5"/>
      <c r="O36" s="19" t="s">
        <v>233</v>
      </c>
      <c r="P36" s="5"/>
    </row>
    <row r="37" spans="1:16" ht="16.5" customHeight="1">
      <c r="A37" s="111"/>
      <c r="B37" s="79"/>
      <c r="C37" s="18">
        <v>43173</v>
      </c>
      <c r="E37" s="108" t="s">
        <v>26</v>
      </c>
      <c r="F37" s="109"/>
      <c r="G37" s="109"/>
      <c r="H37" s="109"/>
      <c r="I37" s="109"/>
      <c r="K37" s="5"/>
      <c r="L37" s="5">
        <v>180</v>
      </c>
      <c r="M37" s="5"/>
      <c r="O37" s="19" t="s">
        <v>233</v>
      </c>
    </row>
    <row r="38" spans="1:16" ht="16.5" customHeight="1">
      <c r="A38" s="111"/>
      <c r="B38" s="79"/>
      <c r="C38" s="18">
        <v>43174</v>
      </c>
      <c r="E38" s="134" t="s">
        <v>234</v>
      </c>
      <c r="F38" s="109"/>
      <c r="G38" s="109"/>
      <c r="H38" s="109"/>
      <c r="I38" s="109"/>
      <c r="K38" s="5">
        <v>278</v>
      </c>
      <c r="L38" s="5"/>
      <c r="M38" s="5"/>
      <c r="O38" s="19"/>
    </row>
    <row r="39" spans="1:16" ht="16.5" customHeight="1">
      <c r="A39" s="111"/>
      <c r="B39" s="79"/>
      <c r="C39" s="18">
        <v>43176</v>
      </c>
      <c r="E39" s="134" t="s">
        <v>235</v>
      </c>
      <c r="F39" s="109"/>
      <c r="G39" s="109"/>
      <c r="H39" s="109"/>
      <c r="I39" s="109"/>
      <c r="K39" s="5"/>
      <c r="L39" s="5">
        <f>15000+2250</f>
        <v>17250</v>
      </c>
      <c r="M39" s="5"/>
      <c r="N39" s="46"/>
      <c r="O39" s="100" t="s">
        <v>177</v>
      </c>
    </row>
    <row r="40" spans="1:16" ht="16.5" customHeight="1">
      <c r="A40" s="111"/>
      <c r="B40" s="79"/>
      <c r="C40" s="18">
        <v>43176</v>
      </c>
      <c r="E40" s="134" t="s">
        <v>238</v>
      </c>
      <c r="F40" s="109"/>
      <c r="G40" s="109"/>
      <c r="H40" s="109"/>
      <c r="I40" s="109"/>
      <c r="K40" s="5"/>
      <c r="L40" s="5">
        <v>20000</v>
      </c>
      <c r="M40" s="5"/>
      <c r="N40" s="46"/>
      <c r="O40" s="19" t="s">
        <v>177</v>
      </c>
    </row>
    <row r="41" spans="1:16" ht="16.5" customHeight="1">
      <c r="A41" s="111"/>
      <c r="B41" s="79"/>
      <c r="C41" s="18">
        <v>43179</v>
      </c>
      <c r="E41" s="134" t="s">
        <v>240</v>
      </c>
      <c r="F41" s="109"/>
      <c r="G41" s="109"/>
      <c r="H41" s="109"/>
      <c r="I41" s="109"/>
      <c r="K41" s="5"/>
      <c r="L41" s="5">
        <f>2760+770+250</f>
        <v>3780</v>
      </c>
      <c r="M41" s="5"/>
      <c r="N41" s="46"/>
      <c r="O41" s="19" t="s">
        <v>177</v>
      </c>
    </row>
    <row r="42" spans="1:16" ht="16.5" customHeight="1">
      <c r="A42" s="111"/>
      <c r="B42" s="79"/>
      <c r="C42" s="18">
        <v>43180</v>
      </c>
      <c r="E42" s="134" t="s">
        <v>234</v>
      </c>
      <c r="F42" s="109"/>
      <c r="G42" s="109"/>
      <c r="H42" s="109"/>
      <c r="I42" s="109"/>
      <c r="K42" s="5">
        <f>250+278</f>
        <v>528</v>
      </c>
      <c r="L42" s="5"/>
      <c r="M42" s="5"/>
      <c r="N42" s="46"/>
      <c r="O42" s="19"/>
    </row>
    <row r="43" spans="1:16" ht="16.5" customHeight="1">
      <c r="A43" s="111"/>
      <c r="B43" s="79"/>
      <c r="C43" s="18">
        <v>43180</v>
      </c>
      <c r="E43" s="134" t="s">
        <v>232</v>
      </c>
      <c r="F43" s="109"/>
      <c r="G43" s="109"/>
      <c r="H43" s="109"/>
      <c r="I43" s="109"/>
      <c r="K43" s="5"/>
      <c r="L43" s="5">
        <v>30</v>
      </c>
      <c r="M43" s="5"/>
      <c r="N43" s="46"/>
      <c r="O43" s="19" t="s">
        <v>177</v>
      </c>
    </row>
    <row r="44" spans="1:16" ht="16.5" customHeight="1">
      <c r="A44" s="111"/>
      <c r="B44" s="79"/>
      <c r="C44" s="18">
        <v>43180</v>
      </c>
      <c r="E44" s="134" t="s">
        <v>232</v>
      </c>
      <c r="F44" s="109"/>
      <c r="G44" s="109"/>
      <c r="H44" s="109"/>
      <c r="I44" s="109"/>
      <c r="K44" s="5"/>
      <c r="L44" s="5">
        <v>12</v>
      </c>
      <c r="M44" s="5"/>
      <c r="N44" s="46"/>
      <c r="O44" s="19"/>
    </row>
    <row r="45" spans="1:16" ht="16.5" customHeight="1">
      <c r="A45" s="111"/>
      <c r="B45" s="79"/>
      <c r="C45" s="18">
        <v>43180</v>
      </c>
      <c r="E45" s="108" t="s">
        <v>22</v>
      </c>
      <c r="F45" s="109"/>
      <c r="G45" s="109"/>
      <c r="H45" s="109"/>
      <c r="I45" s="109"/>
      <c r="K45" s="5"/>
      <c r="L45" s="5">
        <v>120</v>
      </c>
      <c r="M45" s="5"/>
      <c r="N45" s="46"/>
      <c r="O45" s="19" t="s">
        <v>233</v>
      </c>
    </row>
    <row r="46" spans="1:16" ht="16.5" customHeight="1">
      <c r="A46" s="111"/>
      <c r="B46" s="79"/>
      <c r="C46" s="18">
        <v>43180</v>
      </c>
      <c r="E46" s="108" t="s">
        <v>24</v>
      </c>
      <c r="F46" s="109"/>
      <c r="G46" s="109"/>
      <c r="H46" s="109"/>
      <c r="I46" s="109"/>
      <c r="K46" s="5"/>
      <c r="L46" s="5">
        <v>96</v>
      </c>
      <c r="M46" s="5"/>
      <c r="N46" s="46"/>
      <c r="O46" s="19" t="s">
        <v>233</v>
      </c>
    </row>
    <row r="47" spans="1:16" ht="16.5" customHeight="1">
      <c r="A47" s="111"/>
      <c r="B47" s="79"/>
      <c r="C47" s="18">
        <v>43180</v>
      </c>
      <c r="E47" s="108" t="s">
        <v>26</v>
      </c>
      <c r="F47" s="109"/>
      <c r="G47" s="109"/>
      <c r="H47" s="109"/>
      <c r="I47" s="109"/>
      <c r="K47" s="5"/>
      <c r="L47" s="5">
        <v>180</v>
      </c>
      <c r="M47" s="5"/>
      <c r="N47" s="46"/>
      <c r="O47" s="19" t="s">
        <v>233</v>
      </c>
    </row>
    <row r="48" spans="1:16" ht="16.5" customHeight="1">
      <c r="A48" s="111"/>
      <c r="B48" s="79"/>
      <c r="C48" s="18">
        <v>43181</v>
      </c>
      <c r="E48" s="134" t="s">
        <v>248</v>
      </c>
      <c r="F48" s="109"/>
      <c r="G48" s="109"/>
      <c r="H48" s="109"/>
      <c r="I48" s="109"/>
      <c r="K48" s="5"/>
      <c r="L48" s="5">
        <f>10+10+224+128+100</f>
        <v>472</v>
      </c>
      <c r="M48" s="5"/>
      <c r="N48" s="46"/>
      <c r="O48" s="19" t="s">
        <v>250</v>
      </c>
    </row>
    <row r="49" spans="1:15" ht="16.5" customHeight="1">
      <c r="A49" s="111"/>
      <c r="B49" s="79"/>
      <c r="C49" s="18">
        <v>43181</v>
      </c>
      <c r="E49" s="134" t="s">
        <v>234</v>
      </c>
      <c r="F49" s="109"/>
      <c r="G49" s="109"/>
      <c r="H49" s="109"/>
      <c r="I49" s="109"/>
      <c r="K49" s="5">
        <f>278+278</f>
        <v>556</v>
      </c>
      <c r="L49" s="5"/>
      <c r="M49" s="5"/>
      <c r="N49" s="46"/>
      <c r="O49" s="19"/>
    </row>
    <row r="50" spans="1:15" ht="16.5" customHeight="1">
      <c r="A50" s="111"/>
      <c r="B50" s="79"/>
      <c r="C50" s="18">
        <v>43181</v>
      </c>
      <c r="E50" s="134" t="s">
        <v>252</v>
      </c>
      <c r="F50" s="109"/>
      <c r="G50" s="109"/>
      <c r="H50" s="109"/>
      <c r="I50" s="109"/>
      <c r="K50" s="5">
        <f>300+300+300+300+300+300</f>
        <v>1800</v>
      </c>
      <c r="L50" s="5"/>
      <c r="M50" s="5"/>
      <c r="N50" s="46"/>
      <c r="O50" s="19"/>
    </row>
    <row r="51" spans="1:15" ht="16.5" customHeight="1">
      <c r="A51" s="111"/>
      <c r="B51" s="79"/>
      <c r="C51" s="18">
        <v>43187</v>
      </c>
      <c r="E51" s="134" t="s">
        <v>234</v>
      </c>
      <c r="F51" s="109"/>
      <c r="G51" s="109"/>
      <c r="H51" s="109"/>
      <c r="I51" s="109"/>
      <c r="K51" s="5">
        <v>278</v>
      </c>
      <c r="L51" s="5"/>
      <c r="M51" s="5"/>
      <c r="N51" s="46"/>
      <c r="O51" s="19"/>
    </row>
    <row r="52" spans="1:15" ht="16.5" customHeight="1">
      <c r="A52" s="111"/>
      <c r="B52" s="79"/>
      <c r="C52" s="18">
        <v>43187</v>
      </c>
      <c r="E52" s="134" t="s">
        <v>252</v>
      </c>
      <c r="F52" s="109"/>
      <c r="G52" s="109"/>
      <c r="H52" s="109"/>
      <c r="I52" s="109"/>
      <c r="K52" s="5">
        <v>300</v>
      </c>
      <c r="L52" s="5"/>
      <c r="M52" s="5"/>
      <c r="N52" s="46"/>
      <c r="O52" s="19"/>
    </row>
    <row r="53" spans="1:15" ht="16.5" customHeight="1">
      <c r="A53" s="111"/>
      <c r="B53" s="79"/>
      <c r="C53" s="18">
        <v>43187</v>
      </c>
      <c r="E53" s="108" t="s">
        <v>22</v>
      </c>
      <c r="F53" s="109"/>
      <c r="G53" s="109"/>
      <c r="H53" s="109"/>
      <c r="I53" s="109"/>
      <c r="K53" s="5"/>
      <c r="L53" s="5">
        <v>120</v>
      </c>
      <c r="M53" s="5"/>
      <c r="N53" s="46"/>
      <c r="O53" s="19" t="s">
        <v>233</v>
      </c>
    </row>
    <row r="54" spans="1:15" ht="16.5" customHeight="1">
      <c r="A54" s="111"/>
      <c r="B54" s="79"/>
      <c r="C54" s="18">
        <v>43187</v>
      </c>
      <c r="E54" s="108" t="s">
        <v>24</v>
      </c>
      <c r="F54" s="109"/>
      <c r="G54" s="109"/>
      <c r="H54" s="109"/>
      <c r="I54" s="109"/>
      <c r="K54" s="5"/>
      <c r="L54" s="5">
        <v>96</v>
      </c>
      <c r="M54" s="5"/>
      <c r="N54" s="46"/>
      <c r="O54" s="19" t="s">
        <v>233</v>
      </c>
    </row>
    <row r="55" spans="1:15" ht="16.5" customHeight="1">
      <c r="A55" s="111"/>
      <c r="B55" s="79"/>
      <c r="C55" s="18">
        <v>43187</v>
      </c>
      <c r="E55" s="108" t="s">
        <v>26</v>
      </c>
      <c r="F55" s="109"/>
      <c r="G55" s="109"/>
      <c r="H55" s="109"/>
      <c r="I55" s="109"/>
      <c r="K55" s="5"/>
      <c r="L55" s="5">
        <v>180</v>
      </c>
      <c r="M55" s="5"/>
      <c r="N55" s="46"/>
      <c r="O55" s="19" t="s">
        <v>233</v>
      </c>
    </row>
    <row r="56" spans="1:15" ht="16.5" customHeight="1">
      <c r="A56" s="112"/>
      <c r="B56" s="79"/>
      <c r="C56" s="18">
        <v>43188</v>
      </c>
      <c r="E56" s="134" t="s">
        <v>252</v>
      </c>
      <c r="F56" s="109"/>
      <c r="G56" s="109"/>
      <c r="H56" s="109"/>
      <c r="I56" s="109"/>
      <c r="K56" s="5">
        <f>480+300</f>
        <v>780</v>
      </c>
      <c r="L56" s="5"/>
      <c r="M56" s="5"/>
      <c r="N56" s="46"/>
      <c r="O56" s="19"/>
    </row>
    <row r="57" spans="1:15" ht="16.5" customHeight="1">
      <c r="A57" s="104"/>
      <c r="B57" s="79"/>
      <c r="C57" s="18">
        <v>43189</v>
      </c>
      <c r="E57" s="134" t="s">
        <v>255</v>
      </c>
      <c r="F57" s="109"/>
      <c r="G57" s="109"/>
      <c r="H57" s="109"/>
      <c r="I57" s="109"/>
      <c r="K57" s="5"/>
      <c r="L57" s="5">
        <v>249</v>
      </c>
      <c r="M57" s="5"/>
      <c r="N57" s="46"/>
      <c r="O57" s="19"/>
    </row>
    <row r="58" spans="1:15" ht="16.5" customHeight="1">
      <c r="A58" s="136" t="s">
        <v>239</v>
      </c>
      <c r="B58" s="140">
        <v>43208</v>
      </c>
      <c r="C58" s="18">
        <v>43160</v>
      </c>
      <c r="E58" s="108" t="s">
        <v>256</v>
      </c>
      <c r="F58" s="109"/>
      <c r="G58" s="109"/>
      <c r="H58" s="109"/>
      <c r="I58" s="109"/>
      <c r="K58" s="5"/>
      <c r="L58" s="5">
        <v>64</v>
      </c>
      <c r="M58" s="5"/>
      <c r="O58" s="8"/>
    </row>
    <row r="59" spans="1:15" ht="16.5" customHeight="1">
      <c r="A59" s="112"/>
      <c r="B59" s="112"/>
      <c r="C59" s="18">
        <v>43162</v>
      </c>
      <c r="E59" s="108" t="s">
        <v>259</v>
      </c>
      <c r="F59" s="109"/>
      <c r="G59" s="109"/>
      <c r="H59" s="109"/>
      <c r="I59" s="109"/>
      <c r="K59" s="5"/>
      <c r="L59" s="5">
        <v>683</v>
      </c>
      <c r="M59" s="5"/>
      <c r="N59" s="106" t="s">
        <v>61</v>
      </c>
      <c r="O59" s="8" t="s">
        <v>177</v>
      </c>
    </row>
    <row r="60" spans="1:15" ht="15.75" customHeight="1"/>
    <row r="61" spans="1:15" ht="15.75" customHeight="1">
      <c r="A61" s="76"/>
      <c r="B61" s="76"/>
      <c r="C61" s="76"/>
    </row>
    <row r="62" spans="1:15" ht="16.5" customHeight="1">
      <c r="A62" s="34"/>
      <c r="B62" s="69" t="s">
        <v>10</v>
      </c>
      <c r="C62" s="34">
        <f>M2</f>
        <v>83312</v>
      </c>
      <c r="D62" s="70"/>
      <c r="K62" s="5"/>
      <c r="L62" s="5"/>
      <c r="M62" s="5"/>
      <c r="O62" s="19"/>
    </row>
    <row r="63" spans="1:15" ht="16.5" customHeight="1">
      <c r="A63" s="107" t="s">
        <v>262</v>
      </c>
      <c r="B63" s="31" t="s">
        <v>55</v>
      </c>
      <c r="C63" s="39">
        <f>SUM(K:K)</f>
        <v>34349</v>
      </c>
      <c r="D63" s="70"/>
      <c r="K63" s="5"/>
      <c r="L63" s="5"/>
      <c r="M63" s="5"/>
      <c r="O63" s="19"/>
    </row>
    <row r="64" spans="1:15" ht="16.5" customHeight="1">
      <c r="A64" s="34"/>
      <c r="B64" s="31" t="s">
        <v>56</v>
      </c>
      <c r="C64" s="39">
        <f>SUM(L:L)-472</f>
        <v>61683</v>
      </c>
      <c r="D64" s="70"/>
      <c r="K64" s="5"/>
      <c r="L64" s="5"/>
      <c r="M64" s="5"/>
      <c r="O64" s="19"/>
    </row>
    <row r="65" spans="1:15" ht="16.5" customHeight="1">
      <c r="A65" s="34"/>
      <c r="B65" s="37" t="s">
        <v>57</v>
      </c>
      <c r="C65" s="43"/>
      <c r="D65" s="70"/>
      <c r="K65" s="5"/>
      <c r="L65" s="5"/>
      <c r="M65" s="5"/>
      <c r="O65" s="19"/>
    </row>
    <row r="66" spans="1:15" ht="16.5" customHeight="1">
      <c r="A66" s="50"/>
      <c r="B66" s="73" t="s">
        <v>62</v>
      </c>
      <c r="C66" s="75">
        <f>C62+C63-C64+C65</f>
        <v>55978</v>
      </c>
      <c r="D66" s="70"/>
      <c r="K66" s="5"/>
      <c r="L66" s="5"/>
      <c r="M66" s="5"/>
      <c r="O66" s="19"/>
    </row>
    <row r="67" spans="1:15" ht="15.75" customHeight="1">
      <c r="A67" s="77"/>
      <c r="B67" s="77"/>
      <c r="C67" s="77"/>
    </row>
    <row r="68" spans="1:15" ht="15.75" customHeight="1"/>
    <row r="69" spans="1:15" ht="15.75" customHeight="1"/>
    <row r="70" spans="1:15" ht="15.75" customHeight="1"/>
    <row r="71" spans="1:15" ht="15.75" customHeight="1"/>
    <row r="72" spans="1:15" ht="15.75" customHeight="1"/>
    <row r="73" spans="1:15" ht="15.75" customHeight="1"/>
    <row r="74" spans="1:15" ht="15.75" customHeight="1"/>
    <row r="75" spans="1:15" ht="15.75" customHeight="1"/>
    <row r="76" spans="1:15" ht="16.5" customHeight="1">
      <c r="C76" s="18"/>
      <c r="E76" s="8"/>
      <c r="F76" s="8"/>
      <c r="G76" s="8"/>
      <c r="H76" s="8"/>
      <c r="I76" s="8"/>
      <c r="K76" s="5"/>
      <c r="L76" s="5"/>
      <c r="M76" s="5"/>
      <c r="O76" s="8"/>
    </row>
    <row r="77" spans="1:15" ht="15.75" customHeight="1"/>
    <row r="78" spans="1:15" ht="15.75" customHeight="1"/>
    <row r="79" spans="1:15" ht="16.5" customHeight="1">
      <c r="A79" s="79"/>
      <c r="B79" s="79"/>
      <c r="C79" s="18"/>
      <c r="E79" s="134"/>
      <c r="F79" s="109"/>
      <c r="G79" s="109"/>
      <c r="H79" s="109"/>
      <c r="I79" s="109"/>
      <c r="K79" s="5"/>
      <c r="L79" s="5"/>
      <c r="M79" s="5"/>
      <c r="O79" s="19"/>
    </row>
    <row r="80" spans="1:15" ht="16.5" customHeight="1">
      <c r="A80" s="79"/>
      <c r="B80" s="79"/>
      <c r="C80" s="18"/>
      <c r="E80" s="134"/>
      <c r="F80" s="109"/>
      <c r="G80" s="109"/>
      <c r="H80" s="109"/>
      <c r="I80" s="109"/>
      <c r="K80" s="5"/>
      <c r="L80" s="5"/>
      <c r="M80" s="5"/>
      <c r="O80" s="19"/>
    </row>
    <row r="81" spans="1:15" ht="16.5" customHeight="1">
      <c r="A81" s="79"/>
      <c r="B81" s="79"/>
      <c r="C81" s="18"/>
      <c r="E81" s="134"/>
      <c r="F81" s="109"/>
      <c r="G81" s="109"/>
      <c r="H81" s="109"/>
      <c r="I81" s="109"/>
      <c r="K81" s="5"/>
      <c r="L81" s="5"/>
      <c r="M81" s="5"/>
      <c r="O81" s="19"/>
    </row>
    <row r="82" spans="1:15" ht="16.5" customHeight="1">
      <c r="A82" s="79"/>
      <c r="B82" s="79"/>
      <c r="C82" s="18"/>
      <c r="E82" s="134"/>
      <c r="F82" s="109"/>
      <c r="G82" s="109"/>
      <c r="H82" s="109"/>
      <c r="I82" s="109"/>
      <c r="K82" s="5"/>
      <c r="L82" s="5"/>
      <c r="M82" s="5"/>
      <c r="O82" s="19"/>
    </row>
    <row r="83" spans="1:15" ht="16.5" customHeight="1">
      <c r="A83" s="79"/>
      <c r="B83" s="79"/>
      <c r="C83" s="18"/>
      <c r="E83" s="134"/>
      <c r="F83" s="109"/>
      <c r="G83" s="109"/>
      <c r="H83" s="109"/>
      <c r="I83" s="109"/>
      <c r="K83" s="5"/>
      <c r="L83" s="5"/>
      <c r="M83" s="5"/>
      <c r="O83" s="19"/>
    </row>
    <row r="84" spans="1:15" ht="16.5" customHeight="1">
      <c r="A84" s="79"/>
      <c r="B84" s="79"/>
      <c r="C84" s="18"/>
      <c r="E84" s="134"/>
      <c r="F84" s="109"/>
      <c r="G84" s="109"/>
      <c r="H84" s="109"/>
      <c r="I84" s="109"/>
      <c r="K84" s="5"/>
      <c r="L84" s="5"/>
      <c r="M84" s="5"/>
      <c r="O84" s="19"/>
    </row>
    <row r="85" spans="1:15" ht="16.5" customHeight="1">
      <c r="A85" s="79"/>
      <c r="B85" s="79"/>
      <c r="K85" s="5"/>
      <c r="L85" s="5"/>
      <c r="M85" s="5"/>
      <c r="O85" s="19"/>
    </row>
    <row r="86" spans="1:15" ht="16.5" customHeight="1">
      <c r="A86" s="79"/>
      <c r="K86" s="5"/>
      <c r="L86" s="5"/>
      <c r="M86" s="5"/>
      <c r="O86" s="19"/>
    </row>
    <row r="87" spans="1:15" ht="16.5" customHeight="1">
      <c r="K87" s="5"/>
      <c r="L87" s="5"/>
      <c r="M87" s="5"/>
      <c r="O87" s="19"/>
    </row>
    <row r="88" spans="1:15" ht="16.5" customHeight="1">
      <c r="K88" s="5"/>
      <c r="L88" s="5"/>
      <c r="M88" s="5"/>
      <c r="O88" s="19"/>
    </row>
    <row r="89" spans="1:15" ht="16.5" customHeight="1">
      <c r="K89" s="5"/>
      <c r="L89" s="5"/>
      <c r="M89" s="5"/>
      <c r="O89" s="19"/>
    </row>
    <row r="90" spans="1:15" ht="16.5" customHeight="1">
      <c r="K90" s="5"/>
      <c r="L90" s="5"/>
      <c r="M90" s="5"/>
      <c r="O90" s="19"/>
    </row>
    <row r="91" spans="1:15" ht="16.5" customHeight="1">
      <c r="K91" s="5"/>
      <c r="L91" s="5"/>
      <c r="M91" s="5"/>
      <c r="O91" s="19"/>
    </row>
    <row r="92" spans="1:15" ht="16.5" customHeight="1">
      <c r="A92" s="70"/>
      <c r="K92" s="5"/>
      <c r="L92" s="5"/>
      <c r="M92" s="5"/>
      <c r="O92" s="19"/>
    </row>
    <row r="93" spans="1:15" ht="16.5" customHeight="1">
      <c r="A93" s="70"/>
      <c r="K93" s="5"/>
      <c r="L93" s="5"/>
      <c r="M93" s="5"/>
      <c r="O93" s="19"/>
    </row>
    <row r="94" spans="1:15" ht="16.5" customHeight="1">
      <c r="A94" s="70"/>
      <c r="K94" s="5"/>
      <c r="L94" s="5"/>
      <c r="M94" s="5"/>
      <c r="O94" s="19"/>
    </row>
    <row r="95" spans="1:15" ht="16.5" customHeight="1">
      <c r="A95" s="70"/>
      <c r="K95" s="5"/>
      <c r="L95" s="5"/>
      <c r="M95" s="5"/>
      <c r="O95" s="19"/>
    </row>
    <row r="96" spans="1:15" ht="16.5" customHeight="1">
      <c r="A96" s="70"/>
      <c r="K96" s="5"/>
      <c r="L96" s="5"/>
      <c r="M96" s="5"/>
      <c r="O96" s="19"/>
    </row>
    <row r="97" spans="11:15" ht="16.5" customHeight="1">
      <c r="K97" s="5"/>
      <c r="L97" s="5"/>
      <c r="M97" s="5"/>
      <c r="O97" s="19"/>
    </row>
    <row r="98" spans="11:15" ht="15.75" customHeight="1"/>
    <row r="99" spans="11:15" ht="15.75" customHeight="1"/>
    <row r="100" spans="11:15" ht="15.75" customHeight="1"/>
    <row r="101" spans="11:15" ht="15.75" customHeight="1"/>
    <row r="102" spans="11:15" ht="15.75" customHeight="1"/>
    <row r="103" spans="11:15" ht="15.75" customHeight="1"/>
    <row r="104" spans="11:15" ht="15.75" customHeight="1"/>
    <row r="105" spans="11:15" ht="15.75" customHeight="1"/>
    <row r="106" spans="11:15" ht="15.75" customHeight="1"/>
    <row r="107" spans="11:15" ht="15.75" customHeight="1"/>
    <row r="108" spans="11:15" ht="15.75" customHeight="1"/>
    <row r="109" spans="11:15" ht="15.75" customHeight="1"/>
    <row r="110" spans="11:15" ht="15.75" customHeight="1"/>
    <row r="111" spans="11:15" ht="15.75" customHeight="1"/>
    <row r="112" spans="11:1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73">
    <mergeCell ref="E28:I28"/>
    <mergeCell ref="E15:I15"/>
    <mergeCell ref="E16:I16"/>
    <mergeCell ref="E40:I40"/>
    <mergeCell ref="A33:A56"/>
    <mergeCell ref="A58:A59"/>
    <mergeCell ref="B58:B59"/>
    <mergeCell ref="E53:I53"/>
    <mergeCell ref="E54:I54"/>
    <mergeCell ref="E36:I36"/>
    <mergeCell ref="E37:I37"/>
    <mergeCell ref="A26:A30"/>
    <mergeCell ref="B13:B24"/>
    <mergeCell ref="A13:A24"/>
    <mergeCell ref="A8:A12"/>
    <mergeCell ref="E13:I13"/>
    <mergeCell ref="E17:I17"/>
    <mergeCell ref="E14:I14"/>
    <mergeCell ref="E30:I30"/>
    <mergeCell ref="E25:I25"/>
    <mergeCell ref="E27:I27"/>
    <mergeCell ref="E19:I19"/>
    <mergeCell ref="E18:I18"/>
    <mergeCell ref="E23:I23"/>
    <mergeCell ref="E24:I24"/>
    <mergeCell ref="E20:I20"/>
    <mergeCell ref="E29:I29"/>
    <mergeCell ref="A3:A7"/>
    <mergeCell ref="E3:I3"/>
    <mergeCell ref="E1:I1"/>
    <mergeCell ref="E7:I7"/>
    <mergeCell ref="E5:I5"/>
    <mergeCell ref="E6:I6"/>
    <mergeCell ref="E4:I4"/>
    <mergeCell ref="B8:B12"/>
    <mergeCell ref="E8:I8"/>
    <mergeCell ref="E10:I10"/>
    <mergeCell ref="E9:I9"/>
    <mergeCell ref="E11:I11"/>
    <mergeCell ref="E12:I12"/>
    <mergeCell ref="E44:I44"/>
    <mergeCell ref="E84:I84"/>
    <mergeCell ref="E57:I57"/>
    <mergeCell ref="E22:I22"/>
    <mergeCell ref="E21:I21"/>
    <mergeCell ref="E26:I26"/>
    <mergeCell ref="E35:I35"/>
    <mergeCell ref="E33:I33"/>
    <mergeCell ref="E34:I34"/>
    <mergeCell ref="E31:I31"/>
    <mergeCell ref="E32:I32"/>
    <mergeCell ref="E43:I43"/>
    <mergeCell ref="E41:I41"/>
    <mergeCell ref="E42:I42"/>
    <mergeCell ref="E38:I38"/>
    <mergeCell ref="E39:I39"/>
    <mergeCell ref="E81:I81"/>
    <mergeCell ref="E82:I82"/>
    <mergeCell ref="E79:I79"/>
    <mergeCell ref="E83:I83"/>
    <mergeCell ref="E58:I58"/>
    <mergeCell ref="E59:I59"/>
    <mergeCell ref="E46:I46"/>
    <mergeCell ref="E47:I47"/>
    <mergeCell ref="E45:I45"/>
    <mergeCell ref="E49:I49"/>
    <mergeCell ref="E80:I80"/>
    <mergeCell ref="E56:I56"/>
    <mergeCell ref="E55:I55"/>
    <mergeCell ref="E50:I50"/>
    <mergeCell ref="E51:I51"/>
    <mergeCell ref="E52:I52"/>
    <mergeCell ref="E48:I48"/>
  </mergeCells>
  <phoneticPr fontId="16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1009"/>
  <sheetViews>
    <sheetView workbookViewId="0"/>
  </sheetViews>
  <sheetFormatPr defaultColWidth="11.20703125" defaultRowHeight="15" customHeight="1"/>
  <cols>
    <col min="1" max="1" width="14.578125" customWidth="1"/>
    <col min="2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55978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239</v>
      </c>
      <c r="B3" s="140">
        <v>43208</v>
      </c>
      <c r="C3" s="18">
        <v>43199</v>
      </c>
      <c r="E3" s="108" t="s">
        <v>243</v>
      </c>
      <c r="F3" s="109"/>
      <c r="G3" s="109"/>
      <c r="H3" s="109"/>
      <c r="I3" s="109"/>
      <c r="K3" s="5"/>
      <c r="L3" s="5">
        <v>785</v>
      </c>
      <c r="M3" s="5"/>
      <c r="O3" s="8"/>
    </row>
    <row r="4" spans="1:25" ht="16.5" customHeight="1">
      <c r="A4" s="112"/>
      <c r="B4" s="112"/>
      <c r="C4" s="18">
        <v>43208</v>
      </c>
      <c r="E4" s="145" t="s">
        <v>245</v>
      </c>
      <c r="F4" s="109"/>
      <c r="G4" s="109"/>
      <c r="H4" s="109"/>
      <c r="I4" s="109"/>
      <c r="K4" s="5"/>
      <c r="L4" s="95">
        <v>198</v>
      </c>
      <c r="M4" s="5"/>
      <c r="O4" s="8"/>
    </row>
    <row r="5" spans="1:25" ht="16.5" customHeight="1">
      <c r="A5" s="154" t="s">
        <v>87</v>
      </c>
      <c r="C5" s="18">
        <v>43199</v>
      </c>
      <c r="E5" s="108" t="s">
        <v>156</v>
      </c>
      <c r="F5" s="109"/>
      <c r="G5" s="109"/>
      <c r="H5" s="109"/>
      <c r="I5" s="109"/>
      <c r="K5" s="5"/>
      <c r="L5" s="5">
        <v>60</v>
      </c>
      <c r="M5" s="5"/>
      <c r="O5" s="8"/>
    </row>
    <row r="6" spans="1:25" ht="16.5" customHeight="1">
      <c r="A6" s="111"/>
      <c r="C6" s="18">
        <v>43201</v>
      </c>
      <c r="E6" s="108" t="s">
        <v>214</v>
      </c>
      <c r="F6" s="109"/>
      <c r="G6" s="109"/>
      <c r="H6" s="109"/>
      <c r="I6" s="109"/>
      <c r="K6" s="5"/>
      <c r="L6" s="5">
        <f>80+110+36+48+110+36+48</f>
        <v>468</v>
      </c>
      <c r="M6" s="5"/>
      <c r="O6" s="8"/>
    </row>
    <row r="7" spans="1:25" ht="16.5" customHeight="1">
      <c r="A7" s="111"/>
      <c r="C7" s="18">
        <v>43201</v>
      </c>
      <c r="E7" s="108" t="s">
        <v>156</v>
      </c>
      <c r="F7" s="109"/>
      <c r="G7" s="109"/>
      <c r="H7" s="109"/>
      <c r="I7" s="109"/>
      <c r="K7" s="5"/>
      <c r="L7" s="5">
        <v>120</v>
      </c>
      <c r="M7" s="5"/>
      <c r="O7" s="8"/>
    </row>
    <row r="8" spans="1:25" ht="16.5" customHeight="1">
      <c r="A8" s="112"/>
      <c r="C8" s="18">
        <v>43210</v>
      </c>
      <c r="E8" s="108" t="s">
        <v>214</v>
      </c>
      <c r="F8" s="109"/>
      <c r="G8" s="109"/>
      <c r="H8" s="109"/>
      <c r="I8" s="109"/>
      <c r="K8" s="5"/>
      <c r="L8" s="5">
        <v>65</v>
      </c>
      <c r="M8" s="5"/>
      <c r="O8" s="8"/>
    </row>
    <row r="9" spans="1:25" ht="16.5" customHeight="1">
      <c r="A9" s="101"/>
      <c r="C9" s="102">
        <v>43219</v>
      </c>
      <c r="E9" s="155" t="s">
        <v>254</v>
      </c>
      <c r="F9" s="109"/>
      <c r="G9" s="109"/>
      <c r="H9" s="109"/>
      <c r="I9" s="109"/>
      <c r="K9" s="105">
        <v>900</v>
      </c>
      <c r="L9" s="5"/>
      <c r="M9" s="5"/>
      <c r="O9" s="8"/>
    </row>
    <row r="10" spans="1:25" ht="16.5" customHeight="1">
      <c r="A10" s="113" t="s">
        <v>12</v>
      </c>
      <c r="C10" s="18">
        <v>43201</v>
      </c>
      <c r="E10" s="134" t="s">
        <v>257</v>
      </c>
      <c r="F10" s="109"/>
      <c r="G10" s="109"/>
      <c r="H10" s="109"/>
      <c r="I10" s="109"/>
      <c r="K10" s="5"/>
      <c r="L10" s="5">
        <v>18</v>
      </c>
      <c r="M10" s="5"/>
      <c r="O10" s="8" t="s">
        <v>258</v>
      </c>
    </row>
    <row r="11" spans="1:25" ht="16.5" customHeight="1">
      <c r="A11" s="111"/>
      <c r="C11" s="18">
        <v>43201</v>
      </c>
      <c r="E11" s="108" t="s">
        <v>22</v>
      </c>
      <c r="F11" s="109"/>
      <c r="G11" s="109"/>
      <c r="H11" s="109"/>
      <c r="I11" s="109"/>
      <c r="K11" s="5"/>
      <c r="L11" s="5">
        <v>120</v>
      </c>
      <c r="M11" s="5"/>
      <c r="O11" s="8" t="s">
        <v>233</v>
      </c>
    </row>
    <row r="12" spans="1:25" ht="16.5" customHeight="1">
      <c r="A12" s="111"/>
      <c r="C12" s="18">
        <v>43201</v>
      </c>
      <c r="E12" s="108" t="s">
        <v>24</v>
      </c>
      <c r="F12" s="109"/>
      <c r="G12" s="109"/>
      <c r="H12" s="109"/>
      <c r="I12" s="109"/>
      <c r="K12" s="5"/>
      <c r="L12" s="5">
        <v>96</v>
      </c>
      <c r="M12" s="5"/>
      <c r="O12" s="8" t="s">
        <v>233</v>
      </c>
    </row>
    <row r="13" spans="1:25" ht="16.5" customHeight="1">
      <c r="A13" s="111"/>
      <c r="C13" s="18">
        <v>43201</v>
      </c>
      <c r="E13" s="108" t="s">
        <v>26</v>
      </c>
      <c r="F13" s="109"/>
      <c r="G13" s="109"/>
      <c r="H13" s="109"/>
      <c r="I13" s="109"/>
      <c r="K13" s="5"/>
      <c r="L13" s="5">
        <v>180</v>
      </c>
      <c r="M13" s="5"/>
      <c r="O13" s="8" t="s">
        <v>233</v>
      </c>
    </row>
    <row r="14" spans="1:25" ht="16.5" customHeight="1">
      <c r="A14" s="112"/>
      <c r="C14" s="18">
        <v>43220</v>
      </c>
      <c r="E14" s="145" t="s">
        <v>260</v>
      </c>
      <c r="F14" s="109"/>
      <c r="G14" s="109"/>
      <c r="H14" s="109"/>
      <c r="I14" s="109"/>
      <c r="K14" s="95">
        <v>300</v>
      </c>
      <c r="L14" s="5"/>
      <c r="M14" s="5"/>
      <c r="O14" s="19"/>
    </row>
    <row r="15" spans="1:25" ht="16.5">
      <c r="A15" s="156" t="s">
        <v>261</v>
      </c>
      <c r="B15" s="156" t="s">
        <v>263</v>
      </c>
      <c r="C15" s="102">
        <v>43212</v>
      </c>
      <c r="E15" s="145" t="s">
        <v>264</v>
      </c>
      <c r="F15" s="109"/>
      <c r="G15" s="109"/>
      <c r="H15" s="109"/>
      <c r="I15" s="109"/>
      <c r="K15" s="95"/>
      <c r="L15" s="105">
        <f>680+80</f>
        <v>760</v>
      </c>
      <c r="N15">
        <f>SUM(L15:L23)</f>
        <v>5638</v>
      </c>
    </row>
    <row r="16" spans="1:25" ht="16.5">
      <c r="A16" s="109"/>
      <c r="B16" s="109"/>
      <c r="C16" s="102">
        <v>43212</v>
      </c>
      <c r="E16" s="145" t="s">
        <v>265</v>
      </c>
      <c r="F16" s="109"/>
      <c r="G16" s="109"/>
      <c r="H16" s="109"/>
      <c r="I16" s="109"/>
      <c r="K16" s="95"/>
      <c r="L16" s="105">
        <v>630</v>
      </c>
    </row>
    <row r="17" spans="1:12" ht="16.5">
      <c r="A17" s="109"/>
      <c r="B17" s="109"/>
      <c r="C17" s="102">
        <v>43212</v>
      </c>
      <c r="E17" s="145" t="s">
        <v>266</v>
      </c>
      <c r="F17" s="109"/>
      <c r="G17" s="109"/>
      <c r="H17" s="109"/>
      <c r="I17" s="109"/>
      <c r="K17" s="95"/>
      <c r="L17" s="105">
        <v>300</v>
      </c>
    </row>
    <row r="18" spans="1:12" ht="16.5">
      <c r="A18" s="109"/>
      <c r="B18" s="109"/>
      <c r="C18" s="102">
        <v>43212</v>
      </c>
      <c r="E18" s="145" t="s">
        <v>267</v>
      </c>
      <c r="F18" s="109"/>
      <c r="G18" s="109"/>
      <c r="H18" s="109"/>
      <c r="I18" s="109"/>
      <c r="K18" s="95"/>
      <c r="L18" s="105">
        <v>550</v>
      </c>
    </row>
    <row r="19" spans="1:12" ht="16.5">
      <c r="A19" s="109"/>
      <c r="B19" s="109"/>
      <c r="C19" s="102">
        <v>43212</v>
      </c>
      <c r="E19" s="145" t="s">
        <v>268</v>
      </c>
      <c r="F19" s="109"/>
      <c r="G19" s="109"/>
      <c r="H19" s="109"/>
      <c r="I19" s="109"/>
      <c r="K19" s="95"/>
      <c r="L19" s="105">
        <v>170</v>
      </c>
    </row>
    <row r="20" spans="1:12" ht="16.5">
      <c r="A20" s="109"/>
      <c r="B20" s="109"/>
      <c r="C20" s="102">
        <v>43212</v>
      </c>
      <c r="E20" s="145" t="s">
        <v>269</v>
      </c>
      <c r="F20" s="109"/>
      <c r="G20" s="109"/>
      <c r="H20" s="109"/>
      <c r="I20" s="109"/>
      <c r="K20" s="95"/>
      <c r="L20" s="105">
        <v>893</v>
      </c>
    </row>
    <row r="21" spans="1:12" ht="16.5">
      <c r="A21" s="109"/>
      <c r="B21" s="109"/>
      <c r="C21" s="102">
        <v>43212</v>
      </c>
      <c r="E21" s="145" t="s">
        <v>270</v>
      </c>
      <c r="F21" s="109"/>
      <c r="G21" s="109"/>
      <c r="H21" s="109"/>
      <c r="I21" s="109"/>
      <c r="K21" s="95"/>
      <c r="L21" s="105">
        <v>1600</v>
      </c>
    </row>
    <row r="22" spans="1:12" ht="16.5">
      <c r="A22" s="109"/>
      <c r="B22" s="109"/>
      <c r="C22" s="102">
        <v>43212</v>
      </c>
      <c r="E22" s="145" t="s">
        <v>271</v>
      </c>
      <c r="F22" s="109"/>
      <c r="G22" s="109"/>
      <c r="H22" s="109"/>
      <c r="I22" s="109"/>
      <c r="K22" s="95"/>
      <c r="L22" s="105">
        <f>180+90</f>
        <v>270</v>
      </c>
    </row>
    <row r="23" spans="1:12" ht="16.5">
      <c r="A23" s="109"/>
      <c r="B23" s="109"/>
      <c r="C23" s="102">
        <v>43212</v>
      </c>
      <c r="E23" s="155" t="s">
        <v>272</v>
      </c>
      <c r="F23" s="109"/>
      <c r="G23" s="109"/>
      <c r="H23" s="109"/>
      <c r="I23" s="109"/>
      <c r="K23" s="95"/>
      <c r="L23" s="105">
        <f>375+90</f>
        <v>465</v>
      </c>
    </row>
    <row r="24" spans="1:12" ht="16.5">
      <c r="A24" s="76"/>
      <c r="B24" s="76"/>
      <c r="C24" s="76"/>
    </row>
    <row r="25" spans="1:12" ht="16.5">
      <c r="A25" s="34"/>
      <c r="B25" s="69" t="s">
        <v>10</v>
      </c>
      <c r="C25" s="34">
        <f>M2</f>
        <v>55978</v>
      </c>
      <c r="D25" s="70"/>
    </row>
    <row r="26" spans="1:12" ht="16.5">
      <c r="A26" s="107" t="s">
        <v>273</v>
      </c>
      <c r="B26" s="31" t="s">
        <v>55</v>
      </c>
      <c r="C26" s="39">
        <f>SUM(K:K)</f>
        <v>1200</v>
      </c>
      <c r="D26" s="70"/>
    </row>
    <row r="27" spans="1:12" ht="16.5">
      <c r="A27" s="34"/>
      <c r="B27" s="31" t="s">
        <v>56</v>
      </c>
      <c r="C27" s="39">
        <f>SUM(L:L)</f>
        <v>7748</v>
      </c>
      <c r="D27" s="70"/>
    </row>
    <row r="28" spans="1:12" ht="16.5">
      <c r="A28" s="34"/>
      <c r="B28" s="37" t="s">
        <v>57</v>
      </c>
      <c r="C28" s="43"/>
      <c r="D28" s="70"/>
    </row>
    <row r="29" spans="1:12" ht="16.5">
      <c r="A29" s="50"/>
      <c r="B29" s="73" t="s">
        <v>62</v>
      </c>
      <c r="C29" s="75">
        <f>C25+C26-C27+C28</f>
        <v>49430</v>
      </c>
      <c r="D29" s="70"/>
    </row>
    <row r="30" spans="1:12" ht="15.75" customHeight="1">
      <c r="A30" s="77"/>
      <c r="B30" s="77"/>
      <c r="C30" s="77"/>
    </row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28">
    <mergeCell ref="E9:I9"/>
    <mergeCell ref="E8:I8"/>
    <mergeCell ref="E6:I6"/>
    <mergeCell ref="A15:A23"/>
    <mergeCell ref="B15:B23"/>
    <mergeCell ref="E15:I15"/>
    <mergeCell ref="E14:I14"/>
    <mergeCell ref="E16:I16"/>
    <mergeCell ref="E17:I17"/>
    <mergeCell ref="E18:I18"/>
    <mergeCell ref="E19:I19"/>
    <mergeCell ref="E20:I20"/>
    <mergeCell ref="E21:I21"/>
    <mergeCell ref="E22:I22"/>
    <mergeCell ref="E23:I23"/>
    <mergeCell ref="E10:I10"/>
    <mergeCell ref="A10:A14"/>
    <mergeCell ref="E13:I13"/>
    <mergeCell ref="E11:I11"/>
    <mergeCell ref="E12:I12"/>
    <mergeCell ref="E5:I5"/>
    <mergeCell ref="E3:I3"/>
    <mergeCell ref="E4:I4"/>
    <mergeCell ref="E1:I1"/>
    <mergeCell ref="A3:A4"/>
    <mergeCell ref="B3:B4"/>
    <mergeCell ref="A5:A8"/>
    <mergeCell ref="E7:I7"/>
  </mergeCells>
  <phoneticPr fontId="16" type="noConversion"/>
  <conditionalFormatting sqref="C1:C23 C31:C1009">
    <cfRule type="timePeriod" dxfId="1" priority="1" timePeriod="today">
      <formula>FLOOR(C1,1)=TODAY()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Y1007"/>
  <sheetViews>
    <sheetView workbookViewId="0"/>
  </sheetViews>
  <sheetFormatPr defaultColWidth="11.20703125" defaultRowHeight="15" customHeight="1"/>
  <cols>
    <col min="1" max="1" width="18.578125" customWidth="1"/>
    <col min="2" max="3" width="8.7890625" customWidth="1"/>
    <col min="4" max="4" width="7.89453125" customWidth="1"/>
    <col min="5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49430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43221</v>
      </c>
      <c r="E3" s="108" t="s">
        <v>274</v>
      </c>
      <c r="F3" s="109"/>
      <c r="G3" s="109"/>
      <c r="H3" s="109"/>
      <c r="I3" s="109"/>
      <c r="K3" s="5">
        <v>195</v>
      </c>
      <c r="L3" s="5"/>
      <c r="M3" s="5"/>
      <c r="O3" s="8"/>
    </row>
    <row r="4" spans="1:25" ht="16.5" customHeight="1">
      <c r="A4" s="136" t="s">
        <v>239</v>
      </c>
      <c r="B4" s="140">
        <v>43208</v>
      </c>
      <c r="C4" s="18">
        <v>43222</v>
      </c>
      <c r="E4" s="108" t="s">
        <v>275</v>
      </c>
      <c r="F4" s="109"/>
      <c r="G4" s="109"/>
      <c r="H4" s="109"/>
      <c r="I4" s="109"/>
      <c r="K4" s="5"/>
      <c r="L4" s="5">
        <v>13</v>
      </c>
      <c r="M4" s="5"/>
      <c r="O4" s="8"/>
    </row>
    <row r="5" spans="1:25" ht="16.5" customHeight="1">
      <c r="A5" s="111"/>
      <c r="B5" s="111"/>
      <c r="C5" s="18">
        <v>43224</v>
      </c>
      <c r="E5" s="108" t="s">
        <v>276</v>
      </c>
      <c r="F5" s="109"/>
      <c r="G5" s="109"/>
      <c r="H5" s="109"/>
      <c r="I5" s="109"/>
      <c r="K5" s="5"/>
      <c r="L5" s="5">
        <v>500</v>
      </c>
      <c r="M5" s="5"/>
      <c r="O5" s="95" t="s">
        <v>177</v>
      </c>
    </row>
    <row r="6" spans="1:25" ht="16.5" customHeight="1">
      <c r="A6" s="112"/>
      <c r="B6" s="112"/>
      <c r="C6" s="18">
        <v>43228</v>
      </c>
      <c r="E6" s="108" t="s">
        <v>277</v>
      </c>
      <c r="F6" s="109"/>
      <c r="G6" s="109"/>
      <c r="H6" s="109"/>
      <c r="I6" s="109"/>
      <c r="K6" s="5"/>
      <c r="L6" s="5">
        <v>16</v>
      </c>
      <c r="M6" s="5"/>
      <c r="O6" s="8"/>
    </row>
    <row r="7" spans="1:25" ht="16.5">
      <c r="A7" s="158" t="s">
        <v>278</v>
      </c>
      <c r="B7" s="157" t="s">
        <v>279</v>
      </c>
      <c r="C7" s="102">
        <v>43232</v>
      </c>
      <c r="E7" s="155" t="s">
        <v>280</v>
      </c>
      <c r="F7" s="109"/>
      <c r="G7" s="109"/>
      <c r="H7" s="109"/>
      <c r="I7" s="109"/>
      <c r="L7" s="105">
        <v>138</v>
      </c>
      <c r="O7" s="105" t="s">
        <v>281</v>
      </c>
    </row>
    <row r="8" spans="1:25" ht="16.5">
      <c r="A8" s="109"/>
      <c r="B8" s="109"/>
      <c r="C8" s="102">
        <v>43232</v>
      </c>
      <c r="E8" s="155" t="s">
        <v>282</v>
      </c>
      <c r="F8" s="109"/>
      <c r="G8" s="109"/>
      <c r="H8" s="109"/>
      <c r="I8" s="109"/>
      <c r="L8" s="105">
        <v>17</v>
      </c>
      <c r="O8" s="105" t="s">
        <v>281</v>
      </c>
    </row>
    <row r="9" spans="1:25" ht="16.5">
      <c r="A9" s="109"/>
      <c r="B9" s="109"/>
      <c r="C9" s="102">
        <v>43232</v>
      </c>
      <c r="E9" s="155" t="s">
        <v>283</v>
      </c>
      <c r="F9" s="109"/>
      <c r="G9" s="109"/>
      <c r="H9" s="109"/>
      <c r="I9" s="109"/>
      <c r="L9" s="105">
        <v>405</v>
      </c>
      <c r="O9" s="105" t="s">
        <v>284</v>
      </c>
    </row>
    <row r="10" spans="1:25" ht="16.5">
      <c r="A10" s="109"/>
      <c r="B10" s="109"/>
      <c r="C10" s="102">
        <v>43232</v>
      </c>
      <c r="E10" s="155" t="s">
        <v>285</v>
      </c>
      <c r="F10" s="109"/>
      <c r="G10" s="109"/>
      <c r="H10" s="109"/>
      <c r="I10" s="109"/>
      <c r="L10" s="105">
        <v>73</v>
      </c>
      <c r="O10" s="105" t="s">
        <v>286</v>
      </c>
    </row>
    <row r="11" spans="1:25" ht="16.5">
      <c r="A11" s="109"/>
      <c r="B11" s="109"/>
      <c r="C11" s="102">
        <v>43232</v>
      </c>
      <c r="E11" s="155" t="s">
        <v>287</v>
      </c>
      <c r="F11" s="109"/>
      <c r="G11" s="109"/>
      <c r="H11" s="109"/>
      <c r="I11" s="109"/>
      <c r="K11" s="105"/>
      <c r="L11" s="105">
        <v>120</v>
      </c>
      <c r="O11" s="105" t="s">
        <v>286</v>
      </c>
    </row>
    <row r="12" spans="1:25" ht="16.5">
      <c r="A12" s="109"/>
      <c r="B12" s="109"/>
      <c r="C12" s="102">
        <v>43232</v>
      </c>
      <c r="D12" s="103"/>
      <c r="E12" s="155" t="s">
        <v>288</v>
      </c>
      <c r="F12" s="109"/>
      <c r="G12" s="109"/>
      <c r="H12" s="109"/>
      <c r="I12" s="109"/>
      <c r="K12" s="105"/>
      <c r="L12" s="105">
        <v>40</v>
      </c>
      <c r="O12" s="105" t="s">
        <v>281</v>
      </c>
    </row>
    <row r="13" spans="1:25" ht="16.5">
      <c r="A13" s="109"/>
      <c r="B13" s="109"/>
      <c r="C13" s="102">
        <v>43232</v>
      </c>
      <c r="D13" s="103"/>
      <c r="E13" s="155" t="s">
        <v>289</v>
      </c>
      <c r="F13" s="109"/>
      <c r="G13" s="109"/>
      <c r="H13" s="109"/>
      <c r="I13" s="109"/>
      <c r="L13" s="105">
        <v>30</v>
      </c>
      <c r="O13" s="105" t="s">
        <v>281</v>
      </c>
    </row>
    <row r="14" spans="1:25" ht="16.5">
      <c r="A14" s="109"/>
      <c r="B14" s="109"/>
      <c r="C14" s="102">
        <v>43232</v>
      </c>
      <c r="E14" s="155" t="s">
        <v>290</v>
      </c>
      <c r="F14" s="109"/>
      <c r="G14" s="109"/>
      <c r="H14" s="109"/>
      <c r="I14" s="109"/>
      <c r="K14" s="105"/>
      <c r="L14" s="105">
        <v>133</v>
      </c>
      <c r="O14" s="105" t="s">
        <v>291</v>
      </c>
    </row>
    <row r="15" spans="1:25" ht="16.5">
      <c r="A15" s="109"/>
      <c r="B15" s="109"/>
      <c r="C15" s="102">
        <v>43232</v>
      </c>
      <c r="E15" s="155" t="s">
        <v>289</v>
      </c>
      <c r="F15" s="109"/>
      <c r="G15" s="109"/>
      <c r="H15" s="109"/>
      <c r="I15" s="109"/>
      <c r="L15" s="105">
        <v>40</v>
      </c>
      <c r="O15" s="105" t="s">
        <v>291</v>
      </c>
    </row>
    <row r="16" spans="1:25" ht="16.5">
      <c r="A16" s="109"/>
      <c r="B16" s="109"/>
      <c r="C16" s="102">
        <v>43232</v>
      </c>
      <c r="E16" s="155" t="s">
        <v>292</v>
      </c>
      <c r="F16" s="109"/>
      <c r="G16" s="109"/>
      <c r="H16" s="109"/>
      <c r="I16" s="109"/>
      <c r="K16" s="105"/>
      <c r="L16" s="105">
        <v>96</v>
      </c>
      <c r="O16" s="105" t="s">
        <v>291</v>
      </c>
    </row>
    <row r="17" spans="1:15" ht="16.5">
      <c r="E17" s="155"/>
      <c r="F17" s="109"/>
      <c r="G17" s="109"/>
      <c r="H17" s="109"/>
      <c r="I17" s="109"/>
      <c r="K17" s="105"/>
      <c r="L17" s="105"/>
      <c r="O17" s="105"/>
    </row>
    <row r="18" spans="1:15" ht="16.5">
      <c r="E18" s="155"/>
      <c r="F18" s="109"/>
      <c r="G18" s="109"/>
      <c r="H18" s="109"/>
      <c r="I18" s="109"/>
      <c r="K18" s="105"/>
      <c r="L18" s="105"/>
      <c r="O18" s="105"/>
    </row>
    <row r="19" spans="1:15" ht="16.5">
      <c r="A19" s="76"/>
      <c r="B19" s="76"/>
      <c r="C19" s="76"/>
      <c r="E19" s="155"/>
      <c r="F19" s="109"/>
      <c r="G19" s="109"/>
      <c r="H19" s="109"/>
      <c r="I19" s="109"/>
    </row>
    <row r="20" spans="1:15" ht="16.5">
      <c r="A20" s="34"/>
      <c r="B20" s="69" t="s">
        <v>10</v>
      </c>
      <c r="C20" s="34">
        <f>M2</f>
        <v>49430</v>
      </c>
      <c r="D20" s="70"/>
      <c r="E20" s="155"/>
      <c r="F20" s="109"/>
      <c r="G20" s="109"/>
      <c r="H20" s="109"/>
      <c r="I20" s="109"/>
    </row>
    <row r="21" spans="1:15" ht="16.5">
      <c r="A21" s="107" t="s">
        <v>293</v>
      </c>
      <c r="B21" s="31" t="s">
        <v>55</v>
      </c>
      <c r="C21" s="39">
        <f>SUM(K:K)</f>
        <v>195</v>
      </c>
      <c r="D21" s="70"/>
      <c r="E21" s="155"/>
      <c r="F21" s="109"/>
      <c r="G21" s="109"/>
      <c r="H21" s="109"/>
      <c r="I21" s="109"/>
    </row>
    <row r="22" spans="1:15" ht="16.5">
      <c r="A22" s="34"/>
      <c r="B22" s="31" t="s">
        <v>56</v>
      </c>
      <c r="C22" s="39">
        <f>SUM(L:L)-L7-L8-L9-L10-L11-L12-L13-L14-L15-L16+110</f>
        <v>639</v>
      </c>
      <c r="D22" s="70"/>
      <c r="E22" s="155"/>
      <c r="F22" s="109"/>
      <c r="G22" s="109"/>
      <c r="H22" s="109"/>
      <c r="I22" s="109"/>
    </row>
    <row r="23" spans="1:15" ht="16.5">
      <c r="A23" s="34"/>
      <c r="B23" s="37" t="s">
        <v>57</v>
      </c>
      <c r="C23" s="43"/>
      <c r="D23" s="70"/>
      <c r="E23" s="155"/>
      <c r="F23" s="109"/>
      <c r="G23" s="109"/>
      <c r="H23" s="109"/>
      <c r="I23" s="109"/>
    </row>
    <row r="24" spans="1:15" ht="16.5">
      <c r="A24" s="50"/>
      <c r="B24" s="73" t="s">
        <v>62</v>
      </c>
      <c r="C24" s="75">
        <f>C20+C21-C22+C23</f>
        <v>48986</v>
      </c>
      <c r="D24" s="70"/>
      <c r="E24" s="155"/>
      <c r="F24" s="109"/>
      <c r="G24" s="109"/>
      <c r="H24" s="109"/>
      <c r="I24" s="109"/>
    </row>
    <row r="25" spans="1:15" ht="16.5">
      <c r="A25" s="77"/>
      <c r="B25" s="77"/>
      <c r="C25" s="77"/>
      <c r="E25" s="155"/>
      <c r="F25" s="109"/>
      <c r="G25" s="109"/>
      <c r="H25" s="109"/>
      <c r="I25" s="109"/>
    </row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8">
    <mergeCell ref="E1:I1"/>
    <mergeCell ref="E16:I16"/>
    <mergeCell ref="E24:I24"/>
    <mergeCell ref="E25:I25"/>
    <mergeCell ref="E17:I17"/>
    <mergeCell ref="E18:I18"/>
    <mergeCell ref="E14:I14"/>
    <mergeCell ref="E15:I15"/>
    <mergeCell ref="E20:I20"/>
    <mergeCell ref="E19:I19"/>
    <mergeCell ref="E21:I21"/>
    <mergeCell ref="E22:I22"/>
    <mergeCell ref="E23:I23"/>
    <mergeCell ref="A7:A16"/>
    <mergeCell ref="E5:I5"/>
    <mergeCell ref="A4:A6"/>
    <mergeCell ref="B4:B6"/>
    <mergeCell ref="E6:I6"/>
    <mergeCell ref="E10:I10"/>
    <mergeCell ref="E11:I11"/>
    <mergeCell ref="E13:I13"/>
    <mergeCell ref="E12:I12"/>
    <mergeCell ref="B7:B16"/>
    <mergeCell ref="E4:I4"/>
    <mergeCell ref="E3:I3"/>
    <mergeCell ref="E7:I7"/>
    <mergeCell ref="E8:I8"/>
    <mergeCell ref="E9:I9"/>
  </mergeCells>
  <phoneticPr fontId="16" type="noConversion"/>
  <conditionalFormatting sqref="C1:C6 C7:C16">
    <cfRule type="timePeriod" dxfId="0" priority="1" timePeriod="today">
      <formula>FLOOR(C1,1)=TODAY()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106 9月</vt:lpstr>
      <vt:lpstr>106 10月</vt:lpstr>
      <vt:lpstr>106 11月</vt:lpstr>
      <vt:lpstr>106 12月</vt:lpstr>
      <vt:lpstr>107 1月</vt:lpstr>
      <vt:lpstr>107 2月</vt:lpstr>
      <vt:lpstr>107 3月</vt:lpstr>
      <vt:lpstr>107 4月</vt:lpstr>
      <vt:lpstr>107 5月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楊子儀</dc:creator>
  <cp:lastModifiedBy>yzi246810</cp:lastModifiedBy>
  <dcterms:created xsi:type="dcterms:W3CDTF">2018-05-18T06:02:59Z</dcterms:created>
  <dcterms:modified xsi:type="dcterms:W3CDTF">2018-05-18T06:03:24Z</dcterms:modified>
</cp:coreProperties>
</file>